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" i="59" l="1"/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8" i="59" l="1"/>
  <c r="D125" i="59" l="1"/>
  <c r="D124" i="59"/>
  <c r="D123" i="59"/>
  <c r="D121" i="59"/>
  <c r="D120" i="59"/>
  <c r="D119" i="59"/>
  <c r="D118" i="59"/>
  <c r="D117" i="59"/>
  <c r="D116" i="59"/>
  <c r="D115" i="59"/>
  <c r="D114" i="59"/>
  <c r="D113" i="59"/>
  <c r="C208" i="60" l="1"/>
  <c r="C206" i="60"/>
  <c r="D15" i="62" l="1"/>
  <c r="C15" i="62"/>
  <c r="C43" i="59"/>
  <c r="C34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8" i="59" l="1"/>
  <c r="C136" i="59"/>
  <c r="C129" i="59"/>
  <c r="G122" i="59"/>
  <c r="F122" i="59"/>
  <c r="E122" i="59"/>
  <c r="D122" i="59"/>
  <c r="C122" i="59"/>
  <c r="G112" i="59"/>
  <c r="F112" i="59"/>
  <c r="E112" i="59"/>
  <c r="D112" i="59"/>
  <c r="C112" i="59"/>
  <c r="C105" i="59"/>
  <c r="C92" i="59"/>
  <c r="E82" i="59"/>
  <c r="D82" i="59"/>
  <c r="C82" i="59"/>
  <c r="E76" i="59"/>
  <c r="D76" i="59"/>
  <c r="C76" i="59"/>
  <c r="E64" i="59"/>
  <c r="D64" i="59"/>
  <c r="C64" i="59"/>
  <c r="E56" i="59"/>
  <c r="D56" i="59"/>
  <c r="C56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<sst xmlns="http://schemas.openxmlformats.org/spreadsheetml/2006/main" count="953" uniqueCount="676">
  <si>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</si>
  <si>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</si>
  <si>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</si>
  <si>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</si>
  <si>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</si>
  <si>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</si>
  <si>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</si>
  <si>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</si>
  <si>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</si>
  <si>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</si>
  <si>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</si>
  <si>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</si>
  <si>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</si>
  <si>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</si>
  <si>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</si>
  <si>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</si>
  <si>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</si>
  <si>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</si>
  <si>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</si>
  <si>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</si>
  <si>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</si>
  <si>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</si>
  <si>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</si>
  <si>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</si>
  <si>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</si>
  <si>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</si>
  <si>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</si>
  <si>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</si>
  <si>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</si>
  <si>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</si>
  <si>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</si>
  <si>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</si>
  <si>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</si>
  <si>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</si>
  <si>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</si>
  <si>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</si>
  <si>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</si>
  <si>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</si>
  <si>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</si>
  <si>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</si>
  <si>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</si>
  <si>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</si>
  <si>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</si>
  <si>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</si>
  <si>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</si>
  <si>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</si>
  <si>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</si>
  <si>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</si>
  <si>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</si>
  <si>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</si>
  <si>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</si>
  <si>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</si>
  <si>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</si>
  <si>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</si>
  <si>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</si>
  <si>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</si>
  <si>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</si>
  <si>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</si>
  <si>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</si>
  <si>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</si>
  <si>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</si>
  <si>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</si>
  <si>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</si>
  <si>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</si>
  <si>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</si>
  <si>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</si>
  <si>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</si>
  <si>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</si>
  <si>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</si>
  <si>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</si>
  <si>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</si>
  <si>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</si>
  <si>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</si>
  <si>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</si>
  <si>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</si>
  <si>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</si>
  <si>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</si>
  <si>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</si>
  <si>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</si>
  <si>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</si>
  <si>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</si>
  <si>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</si>
  <si>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</si>
  <si>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</si>
  <si>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</si>
  <si>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</si>
  <si>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</si>
  <si>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</si>
  <si>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</si>
  <si>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</si>
  <si>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</si>
  <si>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</si>
  <si>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</si>
  <si>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</si>
  <si>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</si>
  <si>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</si>
  <si>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</si>
  <si>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</si>
  <si>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</si>
  <si>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</si>
  <si>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</si>
  <si>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</si>
  <si>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</si>
  <si>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</si>
  <si>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</si>
  <si>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</si>
  <si>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</si>
  <si>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</si>
  <si>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</si>
  <si>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</si>
  <si>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</si>
  <si>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</si>
  <si>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</si>
  <si>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</si>
  <si>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</si>
  <si>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</si>
  <si>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</si>
  <si>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</si>
  <si>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</si>
  <si>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</si>
  <si>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</si>
  <si>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</si>
  <si>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</si>
  <si>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</si>
  <si>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</si>
  <si>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</si>
  <si>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</si>
  <si>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</si>
  <si>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</si>
  <si>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</si>
  <si>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</si>
  <si>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</si>
  <si>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</si>
  <si>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</si>
  <si>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</si>
  <si>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</si>
  <si>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</si>
  <si>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</si>
  <si>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</si>
  <si>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</si>
  <si>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</si>
  <si>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</si>
  <si>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</si>
  <si>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</si>
  <si>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</si>
  <si>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</si>
  <si>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</si>
  <si>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</si>
  <si>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</si>
  <si>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</si>
  <si>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</si>
  <si>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</si>
  <si>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</si>
  <si>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</si>
  <si>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</si>
  <si>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</si>
  <si>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</si>
  <si>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</si>
  <si>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</si>
  <si>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</si>
  <si>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</si>
  <si>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</si>
  <si>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</si>
  <si>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</si>
  <si>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</si>
  <si>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</si>
  <si>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</si>
  <si>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</si>
  <si>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</si>
  <si>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</si>
  <si>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</si>
  <si>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</si>
  <si>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</si>
  <si>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</si>
  <si>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</si>
  <si>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</si>
  <si>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</si>
  <si>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</si>
  <si>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</si>
  <si>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</si>
  <si>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</si>
  <si>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</si>
  <si>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</si>
  <si>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</si>
  <si>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</si>
  <si>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</si>
  <si>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</si>
  <si>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</si>
  <si>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</si>
  <si>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</si>
  <si>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</si>
  <si>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</si>
  <si>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</si>
  <si>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</si>
  <si>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</si>
  <si>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</si>
  <si>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</si>
  <si>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</si>
  <si>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</si>
  <si>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</si>
  <si>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</si>
  <si>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</si>
  <si>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</si>
  <si>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</si>
  <si>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</si>
  <si>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</si>
  <si>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</si>
  <si>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</si>
  <si>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</si>
  <si>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</si>
  <si>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</si>
  <si>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</si>
  <si>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</si>
  <si>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</si>
  <si>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</si>
  <si>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</si>
  <si>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</si>
  <si>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</si>
  <si>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</si>
  <si>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</si>
  <si>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</si>
  <si>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</si>
  <si>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</si>
  <si>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</si>
  <si>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</si>
  <si>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</si>
  <si>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</si>
  <si>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</si>
  <si>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</si>
  <si>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</si>
  <si>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</si>
  <si>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</si>
  <si>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</si>
  <si>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</si>
  <si>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</si>
  <si>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</si>
  <si>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</si>
  <si>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</si>
  <si>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</si>
  <si>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</si>
  <si>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</si>
  <si>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</si>
  <si>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</si>
  <si>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</si>
  <si>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</si>
  <si>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</si>
  <si>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</si>
  <si>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</si>
  <si>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</si>
  <si>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</si>
  <si>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</si>
  <si>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</si>
  <si>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</si>
  <si>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</si>
  <si>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</si>
  <si>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</si>
  <si>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</si>
  <si>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</si>
  <si>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</si>
  <si>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</si>
  <si>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</si>
  <si>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</si>
  <si>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</si>
  <si>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</si>
  <si>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</si>
  <si>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</si>
  <si>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</si>
  <si>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</si>
  <si>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</si>
  <si>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</si>
  <si>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</si>
  <si>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</si>
  <si>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</si>
  <si>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</si>
  <si>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</si>
  <si>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</si>
  <si>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</si>
  <si>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</si>
  <si>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</si>
  <si>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</si>
  <si>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</si>
  <si>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</si>
  <si>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</si>
  <si>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</si>
  <si>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</si>
  <si>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</si>
  <si>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</si>
  <si>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</si>
  <si>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</si>
  <si>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</si>
  <si>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</si>
  <si>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</si>
  <si>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</si>
  <si>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</si>
  <si>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</si>
  <si>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</si>
  <si>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</si>
  <si>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</si>
  <si>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</si>
  <si>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</si>
  <si>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</si>
  <si>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</si>
  <si>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</si>
  <si>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</si>
  <si>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</si>
  <si>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</si>
  <si>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</si>
  <si>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</si>
  <si>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</si>
  <si>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</si>
  <si>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</si>
  <si>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</si>
  <si>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</si>
  <si>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</si>
  <si>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</si>
  <si>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</si>
  <si>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</si>
  <si>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</si>
  <si>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</si>
  <si>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</si>
  <si>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</si>
  <si>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</si>
  <si>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</si>
  <si>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</si>
  <si>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</si>
  <si>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</si>
  <si>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</si>
  <si>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</si>
  <si>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</si>
  <si>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</si>
  <si>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</si>
  <si>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</si>
  <si>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</si>
  <si>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</si>
  <si>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</si>
  <si>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</si>
  <si>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</si>
  <si>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</si>
  <si>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</si>
  <si>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</si>
  <si>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</si>
  <si>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</si>
  <si>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</si>
  <si>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</si>
  <si>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</si>
  <si>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</si>
  <si>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</si>
  <si>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</si>
  <si>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</si>
  <si>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</si>
  <si>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</si>
  <si>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</si>
  <si>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</si>
  <si>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</si>
  <si>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</si>
  <si>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</si>
  <si>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</si>
  <si>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</si>
  <si>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</si>
  <si>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</si>
  <si>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</si>
  <si>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</si>
  <si>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</si>
  <si>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</si>
  <si>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</si>
  <si>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</si>
  <si>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</si>
  <si>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</si>
  <si>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</si>
  <si>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</si>
  <si>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</si>
  <si>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</si>
  <si>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</si>
  <si>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</si>
  <si>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</si>
  <si>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</si>
  <si>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</si>
  <si>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</si>
  <si>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</si>
  <si>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</si>
  <si>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</si>
  <si>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</si>
  <si>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</si>
  <si>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</si>
  <si>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</si>
  <si>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</si>
  <si>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</si>
  <si>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</si>
  <si>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</si>
  <si>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</si>
  <si>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</si>
  <si>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</si>
  <si>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</si>
  <si>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</si>
  <si>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</si>
  <si>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</si>
  <si>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</si>
  <si>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</si>
  <si>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</si>
  <si>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</si>
  <si>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</si>
  <si>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</si>
  <si>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</si>
  <si>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</si>
  <si>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</si>
  <si>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</si>
  <si>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</si>
  <si>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</si>
  <si>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</si>
  <si>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</si>
  <si>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</si>
  <si>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</si>
  <si>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</si>
  <si>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</si>
  <si>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</si>
  <si>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</si>
  <si>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</si>
  <si>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</si>
  <si>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</si>
  <si>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</si>
  <si>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</si>
  <si>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</si>
  <si>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</si>
  <si>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</si>
  <si>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</si>
  <si>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</si>
  <si>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</si>
  <si>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</si>
  <si>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</si>
  <si>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</si>
  <si>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</si>
  <si>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</si>
  <si>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</si>
  <si>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</si>
  <si>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</si>
  <si>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</si>
  <si>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</si>
  <si>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</si>
  <si>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</si>
  <si>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</si>
  <si>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</si>
  <si>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</si>
  <si>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</si>
  <si>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</si>
  <si>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</si>
  <si>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</si>
  <si>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</si>
  <si>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</si>
  <si>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</si>
  <si>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</si>
  <si>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</si>
  <si>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</si>
  <si>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</si>
  <si>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</si>
  <si>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</si>
  <si>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</si>
  <si>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</si>
  <si>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</si>
  <si>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</si>
  <si>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</si>
  <si>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</si>
  <si>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</si>
  <si>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</si>
  <si>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</si>
  <si>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</si>
  <si>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</si>
  <si>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</si>
  <si>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</si>
  <si>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</si>
  <si>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</si>
  <si>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</si>
  <si>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</si>
  <si>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</si>
  <si>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</si>
  <si>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</si>
  <si>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</si>
  <si>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</si>
  <si>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</si>
  <si>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</si>
  <si>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</si>
  <si>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</si>
  <si>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</si>
  <si>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</si>
  <si>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</si>
  <si>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</si>
  <si>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</si>
  <si>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</si>
  <si>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</si>
  <si>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</si>
  <si>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</si>
  <si>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</si>
  <si>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</si>
  <si>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</si>
  <si>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</si>
  <si>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</si>
  <si>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</si>
  <si>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</si>
  <si>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</si>
  <si>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</si>
  <si>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</si>
  <si>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</si>
  <si>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</si>
  <si>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</si>
  <si>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</si>
  <si>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</si>
  <si>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</si>
  <si>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</si>
  <si>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</si>
  <si>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</si>
  <si>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</si>
  <si>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</si>
  <si>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</si>
  <si>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</si>
  <si>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</si>
  <si>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</si>
  <si>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</si>
  <si>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</si>
  <si>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</si>
  <si>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</si>
  <si>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</si>
  <si>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</si>
  <si>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</si>
  <si>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</si>
  <si>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</si>
  <si>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</si>
  <si>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</si>
  <si>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</si>
  <si>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</si>
  <si>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</si>
  <si>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</si>
  <si>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</si>
  <si>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</si>
  <si>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</si>
  <si>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</si>
  <si>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</si>
  <si>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</si>
  <si>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</si>
  <si>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</si>
  <si>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</si>
  <si>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</si>
  <si>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</si>
  <si>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</si>
  <si>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</si>
  <si>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</si>
  <si>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</si>
  <si>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</si>
  <si>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</si>
  <si>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</si>
  <si>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</si>
  <si>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</si>
  <si>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</si>
  <si>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</si>
  <si>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</si>
  <si>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</si>
  <si>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</si>
  <si>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</si>
  <si>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</si>
  <si>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</si>
  <si>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</si>
  <si>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</si>
  <si>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</si>
  <si>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</si>
  <si>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</si>
  <si>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</si>
  <si>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</si>
  <si>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</si>
  <si>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</si>
  <si>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</si>
  <si>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</si>
  <si>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</si>
  <si>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</si>
  <si>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</si>
  <si>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</si>
  <si>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</si>
  <si>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</si>
  <si>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</si>
  <si>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</si>
  <si>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</si>
  <si>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</si>
  <si>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</si>
  <si>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</si>
  <si>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</si>
  <si>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</si>
  <si>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</si>
  <si>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</si>
  <si>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</si>
  <si>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</si>
  <si>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</si>
  <si>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</si>
  <si>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</si>
  <si>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</si>
  <si>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</si>
  <si>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</si>
  <si>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</si>
  <si>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</si>
  <si>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</si>
  <si>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</si>
  <si>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</si>
  <si>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</si>
  <si>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</si>
  <si>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</si>
  <si>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</si>
  <si>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</si>
  <si>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</si>
  <si>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</si>
  <si>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</si>
  <si>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</si>
  <si>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</si>
  <si>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</si>
  <si>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</si>
  <si>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</si>
  <si>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</si>
  <si>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</si>
  <si>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</si>
  <si>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</si>
  <si>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</si>
  <si>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</si>
  <si>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</si>
  <si>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</si>
  <si>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</si>
  <si>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</si>
  <si>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</si>
  <si>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</si>
  <si>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</si>
  <si>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</si>
  <si>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</si>
  <si>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</si>
  <si>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</si>
  <si>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</si>
  <si>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</si>
  <si>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</si>
  <si>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</si>
  <si>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</si>
  <si>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</si>
  <si>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</si>
  <si>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</si>
  <si>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</si>
  <si>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</si>
  <si>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</si>
  <si>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</si>
  <si>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</si>
  <si>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</si>
  <si>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</si>
  <si>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</si>
  <si>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</si>
  <si>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</si>
  <si>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</si>
  <si>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</si>
  <si>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</si>
  <si>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</si>
  <si>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</si>
  <si>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</si>
  <si>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</si>
  <si>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</si>
  <si>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</si>
  <si>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</si>
  <si>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</si>
  <si>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</si>
  <si>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</si>
  <si>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</si>
  <si>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</si>
  <si>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</si>
  <si>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</si>
  <si>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</si>
  <si>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</si>
  <si>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</si>
  <si>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</si>
  <si>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</si>
  <si>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</si>
  <si>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</si>
  <si>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</si>
  <si>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</si>
  <si>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Junta Municipal de Agua Potable y Alcantarillado de Cortázar, Gto.</t>
  </si>
  <si>
    <t>Correspondiente del 1 de Enero 31 de Diciembre de 2022</t>
  </si>
  <si>
    <t>Depositos de fondos deterceros en garantia</t>
  </si>
  <si>
    <t>Bancos dependencias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</si>
</sst>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2"/>
      <protection locked="0"/>
    </xf>
    <xf numFmtId="4" fontId="2" fillId="0" borderId="0" xfId="3" applyNumberFormat="1" applyFont="1" applyAlignment="1" applyProtection="1">
      <alignment vertical="top"/>
      <protection locked="0"/>
    </xf>
    <xf numFmtId="4" fontId="8" fillId="0" borderId="0" xfId="10" applyNumberFormat="1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top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9"/>
  <sheetViews>
    <sheetView tabSelected="1" zoomScaleNormal="100" zoomScaleSheetLayoutView="100" workbookViewId="0">
      <pane ySplit="5" topLeftCell="A30" activePane="bottomLeft" state="frozen"/>
      <selection activeCell="A14" sqref="A14:B14"/>
      <selection pane="bottomLeft" activeCell="A47" sqref="A47"/>
    </sheetView>
  </sheetViews>
  <sheetFormatPr baseColWidth="10" defaultColWidth="12.85546875" defaultRowHeight="11.25" x14ac:dyDescent="0.2"/>
  <cols>
    <col min="1" max="1" width="35.7109375" style="4" customWidth="1"/>
    <col min="2" max="2" width="73.85546875" style="4" bestFit="1" customWidth="1"/>
    <col min="3" max="3" width="8" style="4" customWidth="1"/>
    <col min="4" max="4" width="12.85546875" style="4"/>
    <col min="5" max="5" width="17.85546875" style="4" customWidth="1"/>
    <col min="6" max="6" width="16.42578125" style="4" customWidth="1"/>
    <col min="7" max="16384" width="12.85546875" style="4"/>
  </cols>
  <sheetData>
    <row r="1" spans="1:5" ht="18.95" customHeight="1" x14ac:dyDescent="0.2">
      <c r="A1" s="172" t="s">
        <v>672</v>
      </c>
      <c r="B1" s="172"/>
      <c r="C1" s="17"/>
      <c r="D1" s="14" t="s">
        <v>614</v>
      </c>
      <c r="E1" s="15">
        <v>2022</v>
      </c>
    </row>
    <row r="2" spans="1:5" ht="18.95" customHeight="1" x14ac:dyDescent="0.2">
      <c r="A2" s="173" t="s">
        <v>613</v>
      </c>
      <c r="B2" s="173"/>
      <c r="C2" s="36"/>
      <c r="D2" s="14" t="s">
        <v>615</v>
      </c>
      <c r="E2" s="17" t="s">
        <v>620</v>
      </c>
    </row>
    <row r="3" spans="1:5" ht="18.95" customHeight="1" x14ac:dyDescent="0.2">
      <c r="A3" s="174" t="s">
        <v>673</v>
      </c>
      <c r="B3" s="174"/>
      <c r="C3" s="17"/>
      <c r="D3" s="14" t="s">
        <v>616</v>
      </c>
      <c r="E3" s="15">
        <v>4</v>
      </c>
    </row>
    <row r="4" spans="1:5" s="93" customFormat="1" ht="18.95" customHeight="1" x14ac:dyDescent="0.2">
      <c r="A4" s="174" t="s">
        <v>635</v>
      </c>
      <c r="B4" s="174"/>
      <c r="C4" s="174"/>
      <c r="D4" s="174"/>
      <c r="E4" s="174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6" ht="10.15" x14ac:dyDescent="0.2">
      <c r="A33" s="7"/>
      <c r="B33" s="10"/>
    </row>
    <row r="34" spans="1:6" ht="10.15" x14ac:dyDescent="0.2">
      <c r="A34" s="7"/>
      <c r="B34" s="9"/>
    </row>
    <row r="35" spans="1:6" x14ac:dyDescent="0.2">
      <c r="A35" s="45" t="s">
        <v>48</v>
      </c>
      <c r="B35" s="46" t="s">
        <v>43</v>
      </c>
    </row>
    <row r="36" spans="1:6" x14ac:dyDescent="0.2">
      <c r="A36" s="45" t="s">
        <v>49</v>
      </c>
      <c r="B36" s="46" t="s">
        <v>44</v>
      </c>
    </row>
    <row r="37" spans="1:6" ht="10.15" x14ac:dyDescent="0.2">
      <c r="A37" s="7"/>
      <c r="B37" s="10"/>
    </row>
    <row r="38" spans="1:6" ht="10.15" x14ac:dyDescent="0.2">
      <c r="A38" s="7"/>
      <c r="B38" s="8" t="s">
        <v>46</v>
      </c>
    </row>
    <row r="39" spans="1:6" ht="10.15" x14ac:dyDescent="0.2">
      <c r="A39" s="7" t="s">
        <v>47</v>
      </c>
      <c r="B39" s="46" t="s">
        <v>32</v>
      </c>
    </row>
    <row r="40" spans="1:6" ht="10.15" x14ac:dyDescent="0.2">
      <c r="A40" s="7"/>
      <c r="B40" s="46" t="s">
        <v>636</v>
      </c>
    </row>
    <row r="41" spans="1:6" ht="10.9" thickBot="1" x14ac:dyDescent="0.25">
      <c r="A41" s="11"/>
      <c r="B41" s="12"/>
    </row>
    <row r="44" spans="1:6" ht="10.15" x14ac:dyDescent="0.2">
      <c r="B44" s="93" t="s">
        <v>637</v>
      </c>
    </row>
    <row r="48" spans="1:6" x14ac:dyDescent="0.2">
      <c r="A48" s="166"/>
      <c r="B48" s="175"/>
      <c r="C48" s="175"/>
      <c r="D48" s="167"/>
      <c r="E48" s="175"/>
      <c r="F48" s="175"/>
    </row>
    <row r="49" spans="1:6" x14ac:dyDescent="0.2">
      <c r="A49" s="168"/>
      <c r="B49" s="171"/>
      <c r="C49" s="171"/>
      <c r="D49" s="169"/>
      <c r="E49" s="171"/>
      <c r="F49" s="171"/>
    </row>
  </sheetData>
  <sheetProtection formatCells="0" formatColumns="0" formatRows="0" autoFilter="0" pivotTables="0"/>
  <mergeCells count="8">
    <mergeCell ref="B49:C49"/>
    <mergeCell ref="E49:F49"/>
    <mergeCell ref="A1:B1"/>
    <mergeCell ref="A2:B2"/>
    <mergeCell ref="A3:B3"/>
    <mergeCell ref="A4:E4"/>
    <mergeCell ref="B48:C48"/>
    <mergeCell ref="E48:F48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D5" sqref="D5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4" s="37" customFormat="1" ht="18" customHeight="1" x14ac:dyDescent="0.25">
      <c r="A1" s="179" t="s">
        <v>672</v>
      </c>
      <c r="B1" s="180"/>
      <c r="C1" s="181"/>
    </row>
    <row r="2" spans="1:4" s="37" customFormat="1" ht="18" customHeight="1" x14ac:dyDescent="0.25">
      <c r="A2" s="182" t="s">
        <v>625</v>
      </c>
      <c r="B2" s="183"/>
      <c r="C2" s="184"/>
    </row>
    <row r="3" spans="1:4" s="37" customFormat="1" ht="18" customHeight="1" x14ac:dyDescent="0.3">
      <c r="A3" s="182" t="s">
        <v>673</v>
      </c>
      <c r="B3" s="185"/>
      <c r="C3" s="184"/>
    </row>
    <row r="4" spans="1:4" s="40" customFormat="1" ht="18" customHeight="1" x14ac:dyDescent="0.2">
      <c r="A4" s="186" t="s">
        <v>626</v>
      </c>
      <c r="B4" s="187"/>
      <c r="C4" s="188"/>
    </row>
    <row r="5" spans="1:4" s="38" customFormat="1" x14ac:dyDescent="0.2">
      <c r="A5" s="58" t="s">
        <v>525</v>
      </c>
      <c r="B5" s="58"/>
      <c r="C5" s="145">
        <v>82153533.010000005</v>
      </c>
      <c r="D5" s="170"/>
    </row>
    <row r="6" spans="1:4" ht="10.15" x14ac:dyDescent="0.2">
      <c r="A6" s="59"/>
      <c r="B6" s="60"/>
      <c r="C6" s="61"/>
    </row>
    <row r="7" spans="1:4" x14ac:dyDescent="0.2">
      <c r="A7" s="68" t="s">
        <v>526</v>
      </c>
      <c r="B7" s="68"/>
      <c r="C7" s="146">
        <f>SUM(C8:C13)</f>
        <v>0</v>
      </c>
    </row>
    <row r="8" spans="1:4" x14ac:dyDescent="0.2">
      <c r="A8" s="76" t="s">
        <v>527</v>
      </c>
      <c r="B8" s="75" t="s">
        <v>344</v>
      </c>
      <c r="C8" s="147">
        <v>0</v>
      </c>
    </row>
    <row r="9" spans="1:4" x14ac:dyDescent="0.2">
      <c r="A9" s="62" t="s">
        <v>528</v>
      </c>
      <c r="B9" s="63" t="s">
        <v>537</v>
      </c>
      <c r="C9" s="147">
        <v>0</v>
      </c>
    </row>
    <row r="10" spans="1:4" x14ac:dyDescent="0.2">
      <c r="A10" s="62" t="s">
        <v>529</v>
      </c>
      <c r="B10" s="63" t="s">
        <v>352</v>
      </c>
      <c r="C10" s="147">
        <v>0</v>
      </c>
    </row>
    <row r="11" spans="1:4" x14ac:dyDescent="0.2">
      <c r="A11" s="62" t="s">
        <v>530</v>
      </c>
      <c r="B11" s="63" t="s">
        <v>353</v>
      </c>
      <c r="C11" s="147">
        <v>0</v>
      </c>
    </row>
    <row r="12" spans="1:4" x14ac:dyDescent="0.2">
      <c r="A12" s="62" t="s">
        <v>531</v>
      </c>
      <c r="B12" s="63" t="s">
        <v>354</v>
      </c>
      <c r="C12" s="147">
        <v>0</v>
      </c>
    </row>
    <row r="13" spans="1:4" x14ac:dyDescent="0.2">
      <c r="A13" s="64" t="s">
        <v>532</v>
      </c>
      <c r="B13" s="65" t="s">
        <v>533</v>
      </c>
      <c r="C13" s="147">
        <v>0</v>
      </c>
    </row>
    <row r="14" spans="1:4" ht="10.15" x14ac:dyDescent="0.2">
      <c r="A14" s="74"/>
      <c r="B14" s="66"/>
      <c r="C14" s="67"/>
    </row>
    <row r="15" spans="1:4" ht="10.15" x14ac:dyDescent="0.2">
      <c r="A15" s="68" t="s">
        <v>83</v>
      </c>
      <c r="B15" s="60"/>
      <c r="C15" s="146">
        <f>SUM(C16:C18)</f>
        <v>0</v>
      </c>
    </row>
    <row r="16" spans="1:4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ht="10.15" x14ac:dyDescent="0.2">
      <c r="A18" s="70">
        <v>3.3</v>
      </c>
      <c r="B18" s="65" t="s">
        <v>535</v>
      </c>
      <c r="C18" s="148">
        <v>0</v>
      </c>
    </row>
    <row r="19" spans="1:3" ht="10.15" x14ac:dyDescent="0.2">
      <c r="A19" s="59"/>
      <c r="B19" s="71"/>
      <c r="C19" s="72"/>
    </row>
    <row r="20" spans="1:3" ht="10.15" x14ac:dyDescent="0.2">
      <c r="A20" s="73" t="s">
        <v>82</v>
      </c>
      <c r="B20" s="73"/>
      <c r="C20" s="145">
        <f>C5+C7-C15</f>
        <v>82153533.010000005</v>
      </c>
    </row>
    <row r="22" spans="1:3" ht="10.15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4" workbookViewId="0">
      <selection activeCell="H23" sqref="H23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9" t="s">
        <v>672</v>
      </c>
      <c r="B1" s="190"/>
      <c r="C1" s="191"/>
    </row>
    <row r="2" spans="1:3" s="41" customFormat="1" ht="18.95" customHeight="1" x14ac:dyDescent="0.25">
      <c r="A2" s="192" t="s">
        <v>627</v>
      </c>
      <c r="B2" s="193"/>
      <c r="C2" s="194"/>
    </row>
    <row r="3" spans="1:3" s="41" customFormat="1" ht="18.95" customHeight="1" x14ac:dyDescent="0.25">
      <c r="A3" s="192" t="s">
        <v>673</v>
      </c>
      <c r="B3" s="195"/>
      <c r="C3" s="194"/>
    </row>
    <row r="4" spans="1:3" s="42" customFormat="1" ht="10.15" x14ac:dyDescent="0.2">
      <c r="A4" s="186" t="s">
        <v>626</v>
      </c>
      <c r="B4" s="187"/>
      <c r="C4" s="188"/>
    </row>
    <row r="5" spans="1:3" ht="10.15" x14ac:dyDescent="0.2">
      <c r="A5" s="84" t="s">
        <v>538</v>
      </c>
      <c r="B5" s="58"/>
      <c r="C5" s="149">
        <v>62855075.670000002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5376688.8900000006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68286.75</v>
      </c>
    </row>
    <row r="11" spans="1:3" x14ac:dyDescent="0.2">
      <c r="A11" s="90">
        <v>2.4</v>
      </c>
      <c r="B11" s="77" t="s">
        <v>240</v>
      </c>
      <c r="C11" s="150">
        <v>21119.83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1525314.12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300000</v>
      </c>
    </row>
    <row r="18" spans="1:3" x14ac:dyDescent="0.2">
      <c r="A18" s="90" t="s">
        <v>570</v>
      </c>
      <c r="B18" s="77" t="s">
        <v>248</v>
      </c>
      <c r="C18" s="150">
        <v>9208</v>
      </c>
    </row>
    <row r="19" spans="1:3" x14ac:dyDescent="0.2">
      <c r="A19" s="90" t="s">
        <v>571</v>
      </c>
      <c r="B19" s="77" t="s">
        <v>542</v>
      </c>
      <c r="C19" s="150">
        <v>3452760.19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7135012.1299999999</v>
      </c>
    </row>
    <row r="31" spans="1:3" x14ac:dyDescent="0.2">
      <c r="A31" s="90" t="s">
        <v>560</v>
      </c>
      <c r="B31" s="77" t="s">
        <v>441</v>
      </c>
      <c r="C31" s="150">
        <v>7135012.1299999999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3" x14ac:dyDescent="0.2">
      <c r="A33" s="90" t="s">
        <v>562</v>
      </c>
      <c r="B33" s="77" t="s">
        <v>451</v>
      </c>
      <c r="C33" s="150">
        <v>0</v>
      </c>
    </row>
    <row r="34" spans="1:3" x14ac:dyDescent="0.2">
      <c r="A34" s="90" t="s">
        <v>563</v>
      </c>
      <c r="B34" s="77" t="s">
        <v>564</v>
      </c>
      <c r="C34" s="150">
        <v>0</v>
      </c>
    </row>
    <row r="35" spans="1:3" x14ac:dyDescent="0.2">
      <c r="A35" s="90" t="s">
        <v>565</v>
      </c>
      <c r="B35" s="77" t="s">
        <v>566</v>
      </c>
      <c r="C35" s="150">
        <v>0</v>
      </c>
    </row>
    <row r="36" spans="1:3" x14ac:dyDescent="0.2">
      <c r="A36" s="90" t="s">
        <v>567</v>
      </c>
      <c r="B36" s="77" t="s">
        <v>459</v>
      </c>
      <c r="C36" s="150">
        <v>0</v>
      </c>
    </row>
    <row r="37" spans="1:3" ht="10.15" x14ac:dyDescent="0.2">
      <c r="A37" s="90" t="s">
        <v>568</v>
      </c>
      <c r="B37" s="85" t="s">
        <v>569</v>
      </c>
      <c r="C37" s="152">
        <v>0</v>
      </c>
    </row>
    <row r="38" spans="1:3" ht="10.15" x14ac:dyDescent="0.2">
      <c r="A38" s="78"/>
      <c r="B38" s="81"/>
      <c r="C38" s="82"/>
    </row>
    <row r="39" spans="1:3" x14ac:dyDescent="0.2">
      <c r="A39" s="83" t="s">
        <v>84</v>
      </c>
      <c r="B39" s="58"/>
      <c r="C39" s="145">
        <f>C5-C7+C30</f>
        <v>64613398.910000004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D54" sqref="D5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8" t="s">
        <v>672</v>
      </c>
      <c r="B1" s="196"/>
      <c r="C1" s="196"/>
      <c r="D1" s="196"/>
      <c r="E1" s="196"/>
      <c r="F1" s="196"/>
      <c r="G1" s="27" t="s">
        <v>617</v>
      </c>
      <c r="H1" s="28">
        <v>2022</v>
      </c>
    </row>
    <row r="2" spans="1:10" ht="18.95" customHeight="1" x14ac:dyDescent="0.2">
      <c r="A2" s="178" t="s">
        <v>628</v>
      </c>
      <c r="B2" s="196"/>
      <c r="C2" s="196"/>
      <c r="D2" s="196"/>
      <c r="E2" s="196"/>
      <c r="F2" s="196"/>
      <c r="G2" s="27" t="s">
        <v>618</v>
      </c>
      <c r="H2" s="28" t="s">
        <v>620</v>
      </c>
    </row>
    <row r="3" spans="1:10" ht="18.95" customHeight="1" x14ac:dyDescent="0.2">
      <c r="A3" s="197" t="s">
        <v>673</v>
      </c>
      <c r="B3" s="198"/>
      <c r="C3" s="198"/>
      <c r="D3" s="198"/>
      <c r="E3" s="198"/>
      <c r="F3" s="198"/>
      <c r="G3" s="27" t="s">
        <v>619</v>
      </c>
      <c r="H3" s="28">
        <v>4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159370895.00999999</v>
      </c>
      <c r="E40" s="34">
        <v>-159370895.00999999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272272865.68000001</v>
      </c>
      <c r="E41" s="34">
        <v>-272272865.68000001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10316450.949999999</v>
      </c>
      <c r="E42" s="34">
        <v>-10316450.949999999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287324572.44999999</v>
      </c>
      <c r="E43" s="34">
        <v>-287324572.44999999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184739052.72999999</v>
      </c>
      <c r="E44" s="34">
        <v>-184739052.72999999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77217362</v>
      </c>
      <c r="E45" s="34">
        <v>-77217362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154569337.37</v>
      </c>
      <c r="E46" s="34">
        <v>-154569337.37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31443372.710000001</v>
      </c>
      <c r="E47" s="34">
        <v>-31443372.710000001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154672433.53</v>
      </c>
      <c r="E48" s="34">
        <v>-154672433.53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154622996.06999999</v>
      </c>
      <c r="E49" s="34">
        <v>-154622996.06999999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154034684.59</v>
      </c>
      <c r="E50" s="34">
        <v>-154034684.59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108153165.39</v>
      </c>
      <c r="E51" s="34">
        <v>-108153165.39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9" t="s">
        <v>34</v>
      </c>
      <c r="B5" s="199"/>
      <c r="C5" s="199"/>
      <c r="D5" s="199"/>
      <c r="E5" s="199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200" t="s">
        <v>36</v>
      </c>
      <c r="C10" s="200"/>
      <c r="D10" s="200"/>
      <c r="E10" s="200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200" t="s">
        <v>38</v>
      </c>
      <c r="C12" s="200"/>
      <c r="D12" s="200"/>
      <c r="E12" s="200"/>
    </row>
    <row r="13" spans="1:8" s="119" customFormat="1" ht="26.1" customHeight="1" x14ac:dyDescent="0.2">
      <c r="A13" s="123" t="s">
        <v>603</v>
      </c>
      <c r="B13" s="200" t="s">
        <v>39</v>
      </c>
      <c r="C13" s="200"/>
      <c r="D13" s="200"/>
      <c r="E13" s="200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29" zoomScale="106" zoomScaleNormal="106" workbookViewId="0">
      <selection activeCell="F140" sqref="F14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6" t="s">
        <v>672</v>
      </c>
      <c r="B1" s="177"/>
      <c r="C1" s="177"/>
      <c r="D1" s="177"/>
      <c r="E1" s="177"/>
      <c r="F1" s="177"/>
      <c r="G1" s="14" t="s">
        <v>617</v>
      </c>
      <c r="H1" s="25">
        <v>2022</v>
      </c>
    </row>
    <row r="2" spans="1:8" s="16" customFormat="1" ht="18.95" customHeight="1" x14ac:dyDescent="0.25">
      <c r="A2" s="176" t="s">
        <v>621</v>
      </c>
      <c r="B2" s="177"/>
      <c r="C2" s="177"/>
      <c r="D2" s="177"/>
      <c r="E2" s="177"/>
      <c r="F2" s="177"/>
      <c r="G2" s="14" t="s">
        <v>618</v>
      </c>
      <c r="H2" s="25" t="s">
        <v>620</v>
      </c>
    </row>
    <row r="3" spans="1:8" s="16" customFormat="1" ht="18.95" customHeight="1" x14ac:dyDescent="0.3">
      <c r="A3" s="176" t="s">
        <v>673</v>
      </c>
      <c r="B3" s="177"/>
      <c r="C3" s="177"/>
      <c r="D3" s="177"/>
      <c r="E3" s="177"/>
      <c r="F3" s="177"/>
      <c r="G3" s="14" t="s">
        <v>619</v>
      </c>
      <c r="H3" s="25">
        <v>4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1111</v>
      </c>
      <c r="B8" s="20" t="s">
        <v>486</v>
      </c>
      <c r="C8" s="24">
        <v>23000</v>
      </c>
    </row>
    <row r="9" spans="1:8" x14ac:dyDescent="0.2">
      <c r="A9" s="22">
        <v>1113</v>
      </c>
      <c r="B9" s="20" t="s">
        <v>675</v>
      </c>
      <c r="C9" s="24">
        <f>64972811.11+223160</f>
        <v>65195971.109999999</v>
      </c>
    </row>
    <row r="10" spans="1:8" x14ac:dyDescent="0.2">
      <c r="A10" s="22">
        <v>1115</v>
      </c>
      <c r="B10" s="20" t="s">
        <v>198</v>
      </c>
      <c r="C10" s="24">
        <v>1570431.59</v>
      </c>
    </row>
    <row r="11" spans="1:8" x14ac:dyDescent="0.2">
      <c r="A11" s="22">
        <v>1116</v>
      </c>
      <c r="B11" s="20" t="s">
        <v>674</v>
      </c>
      <c r="C11" s="24">
        <v>0</v>
      </c>
    </row>
    <row r="12" spans="1:8" ht="10.15" x14ac:dyDescent="0.2">
      <c r="A12" s="22">
        <v>1121</v>
      </c>
      <c r="B12" s="20" t="s">
        <v>199</v>
      </c>
      <c r="C12" s="24">
        <v>0</v>
      </c>
    </row>
    <row r="13" spans="1:8" ht="10.15" x14ac:dyDescent="0.2">
      <c r="A13" s="22">
        <v>1211</v>
      </c>
      <c r="B13" s="20" t="s">
        <v>200</v>
      </c>
      <c r="C13" s="24">
        <v>0</v>
      </c>
    </row>
    <row r="15" spans="1:8" ht="10.15" x14ac:dyDescent="0.2">
      <c r="A15" s="19" t="s">
        <v>154</v>
      </c>
      <c r="B15" s="19"/>
      <c r="C15" s="19"/>
      <c r="D15" s="19"/>
      <c r="E15" s="19"/>
      <c r="F15" s="19"/>
      <c r="G15" s="19"/>
      <c r="H15" s="19"/>
    </row>
    <row r="16" spans="1:8" ht="10.15" x14ac:dyDescent="0.2">
      <c r="A16" s="21" t="s">
        <v>146</v>
      </c>
      <c r="B16" s="21" t="s">
        <v>143</v>
      </c>
      <c r="C16" s="21" t="s">
        <v>144</v>
      </c>
      <c r="D16" s="21">
        <v>2021</v>
      </c>
      <c r="E16" s="21">
        <v>2020</v>
      </c>
      <c r="F16" s="21">
        <v>2019</v>
      </c>
      <c r="G16" s="21">
        <v>2018</v>
      </c>
      <c r="H16" s="21" t="s">
        <v>187</v>
      </c>
    </row>
    <row r="17" spans="1:8" ht="10.15" x14ac:dyDescent="0.2">
      <c r="A17" s="22">
        <v>1122</v>
      </c>
      <c r="B17" s="20" t="s">
        <v>201</v>
      </c>
      <c r="C17" s="24">
        <v>1923249.03</v>
      </c>
      <c r="D17" s="24">
        <v>2545324.33</v>
      </c>
      <c r="E17" s="24">
        <v>2419588.6800000002</v>
      </c>
      <c r="F17" s="24">
        <v>4849885.95</v>
      </c>
      <c r="G17" s="24">
        <v>4516318.8499999996</v>
      </c>
    </row>
    <row r="18" spans="1:8" ht="10.15" x14ac:dyDescent="0.2">
      <c r="A18" s="22">
        <v>1124</v>
      </c>
      <c r="B18" s="20" t="s">
        <v>202</v>
      </c>
      <c r="C18" s="24">
        <v>860.32</v>
      </c>
      <c r="D18" s="24">
        <v>-0.68</v>
      </c>
      <c r="E18" s="24">
        <v>-0.68</v>
      </c>
      <c r="F18" s="24">
        <v>-0.68</v>
      </c>
      <c r="G18" s="24">
        <v>-0.68</v>
      </c>
    </row>
    <row r="20" spans="1:8" ht="10.15" x14ac:dyDescent="0.2">
      <c r="A20" s="19" t="s">
        <v>155</v>
      </c>
      <c r="B20" s="19"/>
      <c r="C20" s="19"/>
      <c r="D20" s="19"/>
      <c r="E20" s="19"/>
      <c r="F20" s="19"/>
      <c r="G20" s="19"/>
      <c r="H20" s="19"/>
    </row>
    <row r="21" spans="1:8" x14ac:dyDescent="0.2">
      <c r="A21" s="21" t="s">
        <v>146</v>
      </c>
      <c r="B21" s="21" t="s">
        <v>143</v>
      </c>
      <c r="C21" s="21" t="s">
        <v>144</v>
      </c>
      <c r="D21" s="21" t="s">
        <v>203</v>
      </c>
      <c r="E21" s="21" t="s">
        <v>204</v>
      </c>
      <c r="F21" s="21" t="s">
        <v>205</v>
      </c>
      <c r="G21" s="21" t="s">
        <v>206</v>
      </c>
      <c r="H21" s="21" t="s">
        <v>207</v>
      </c>
    </row>
    <row r="22" spans="1:8" ht="10.15" x14ac:dyDescent="0.2">
      <c r="A22" s="22">
        <v>1123</v>
      </c>
      <c r="B22" s="20" t="s">
        <v>208</v>
      </c>
      <c r="C22" s="24">
        <v>7.0000000000000007E-2</v>
      </c>
      <c r="D22" s="24">
        <v>7.0000000000000007E-2</v>
      </c>
      <c r="E22" s="24">
        <v>0</v>
      </c>
      <c r="F22" s="24">
        <v>0</v>
      </c>
      <c r="G22" s="24">
        <v>0</v>
      </c>
    </row>
    <row r="23" spans="1:8" x14ac:dyDescent="0.2">
      <c r="A23" s="22">
        <v>1125</v>
      </c>
      <c r="B23" s="20" t="s">
        <v>209</v>
      </c>
      <c r="C23" s="24">
        <v>17000</v>
      </c>
      <c r="D23" s="24">
        <v>17000</v>
      </c>
      <c r="E23" s="24">
        <v>0</v>
      </c>
      <c r="F23" s="24">
        <v>0</v>
      </c>
      <c r="G23" s="24">
        <v>0</v>
      </c>
    </row>
    <row r="24" spans="1:8" x14ac:dyDescent="0.2">
      <c r="A24" s="22">
        <v>1126</v>
      </c>
      <c r="B24" s="20" t="s">
        <v>583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ht="10.15" x14ac:dyDescent="0.2">
      <c r="A25" s="22">
        <v>1129</v>
      </c>
      <c r="B25" s="20" t="s">
        <v>584</v>
      </c>
      <c r="C25" s="24">
        <v>542301.64</v>
      </c>
      <c r="D25" s="24">
        <v>542301.64</v>
      </c>
      <c r="E25" s="24">
        <v>0</v>
      </c>
      <c r="F25" s="24">
        <v>0</v>
      </c>
      <c r="G25" s="24">
        <v>0</v>
      </c>
    </row>
    <row r="26" spans="1:8" x14ac:dyDescent="0.2">
      <c r="A26" s="22">
        <v>1131</v>
      </c>
      <c r="B26" s="20" t="s">
        <v>210</v>
      </c>
      <c r="C26" s="24">
        <v>95404.5</v>
      </c>
      <c r="D26" s="24">
        <v>95404.5</v>
      </c>
      <c r="E26" s="24">
        <v>0</v>
      </c>
      <c r="F26" s="24">
        <v>0</v>
      </c>
      <c r="G26" s="24">
        <v>0</v>
      </c>
    </row>
    <row r="27" spans="1:8" x14ac:dyDescent="0.2">
      <c r="A27" s="22">
        <v>1132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1133</v>
      </c>
      <c r="B28" s="20" t="s">
        <v>212</v>
      </c>
      <c r="C28" s="24">
        <v>565</v>
      </c>
      <c r="D28" s="24">
        <v>565</v>
      </c>
      <c r="E28" s="24">
        <v>0</v>
      </c>
      <c r="F28" s="24">
        <v>0</v>
      </c>
      <c r="G28" s="24">
        <v>0</v>
      </c>
    </row>
    <row r="29" spans="1:8" x14ac:dyDescent="0.2">
      <c r="A29" s="22">
        <v>1134</v>
      </c>
      <c r="B29" s="20" t="s">
        <v>213</v>
      </c>
      <c r="C29" s="24">
        <v>949221.54</v>
      </c>
      <c r="D29" s="24">
        <v>949221.54</v>
      </c>
      <c r="E29" s="24">
        <v>0</v>
      </c>
      <c r="F29" s="24">
        <v>0</v>
      </c>
      <c r="G29" s="24">
        <v>0</v>
      </c>
    </row>
    <row r="30" spans="1:8" ht="10.15" x14ac:dyDescent="0.2">
      <c r="A30" s="22">
        <v>1139</v>
      </c>
      <c r="B30" s="20" t="s">
        <v>214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2" spans="1:8" x14ac:dyDescent="0.2">
      <c r="A32" s="19" t="s">
        <v>585</v>
      </c>
      <c r="B32" s="19"/>
      <c r="C32" s="19"/>
      <c r="D32" s="19"/>
      <c r="E32" s="19"/>
      <c r="F32" s="19"/>
      <c r="G32" s="19"/>
      <c r="H32" s="19"/>
    </row>
    <row r="33" spans="1:8" x14ac:dyDescent="0.2">
      <c r="A33" s="21" t="s">
        <v>146</v>
      </c>
      <c r="B33" s="21" t="s">
        <v>143</v>
      </c>
      <c r="C33" s="21" t="s">
        <v>144</v>
      </c>
      <c r="D33" s="21" t="s">
        <v>158</v>
      </c>
      <c r="E33" s="21" t="s">
        <v>157</v>
      </c>
      <c r="F33" s="21" t="s">
        <v>215</v>
      </c>
      <c r="G33" s="21" t="s">
        <v>160</v>
      </c>
      <c r="H33" s="21"/>
    </row>
    <row r="34" spans="1:8" ht="10.15" x14ac:dyDescent="0.2">
      <c r="A34" s="22">
        <v>1140</v>
      </c>
      <c r="B34" s="20" t="s">
        <v>216</v>
      </c>
      <c r="C34" s="24">
        <f>SUM(C35:C39)</f>
        <v>0</v>
      </c>
    </row>
    <row r="35" spans="1:8" x14ac:dyDescent="0.2">
      <c r="A35" s="22">
        <v>1141</v>
      </c>
      <c r="B35" s="20" t="s">
        <v>217</v>
      </c>
      <c r="C35" s="24">
        <v>0</v>
      </c>
    </row>
    <row r="36" spans="1:8" x14ac:dyDescent="0.2">
      <c r="A36" s="22">
        <v>1142</v>
      </c>
      <c r="B36" s="20" t="s">
        <v>218</v>
      </c>
      <c r="C36" s="24">
        <v>0</v>
      </c>
    </row>
    <row r="37" spans="1:8" x14ac:dyDescent="0.2">
      <c r="A37" s="22">
        <v>1143</v>
      </c>
      <c r="B37" s="20" t="s">
        <v>219</v>
      </c>
      <c r="C37" s="24">
        <v>0</v>
      </c>
    </row>
    <row r="38" spans="1:8" x14ac:dyDescent="0.2">
      <c r="A38" s="22">
        <v>1144</v>
      </c>
      <c r="B38" s="20" t="s">
        <v>220</v>
      </c>
      <c r="C38" s="24">
        <v>0</v>
      </c>
    </row>
    <row r="39" spans="1:8" x14ac:dyDescent="0.2">
      <c r="A39" s="22">
        <v>1145</v>
      </c>
      <c r="B39" s="20" t="s">
        <v>221</v>
      </c>
      <c r="C39" s="24">
        <v>0</v>
      </c>
    </row>
    <row r="41" spans="1:8" x14ac:dyDescent="0.2">
      <c r="A41" s="19" t="s">
        <v>222</v>
      </c>
      <c r="B41" s="19"/>
      <c r="C41" s="19"/>
      <c r="D41" s="19"/>
      <c r="E41" s="19"/>
      <c r="F41" s="19"/>
      <c r="G41" s="19"/>
      <c r="H41" s="19"/>
    </row>
    <row r="42" spans="1:8" x14ac:dyDescent="0.2">
      <c r="A42" s="21" t="s">
        <v>146</v>
      </c>
      <c r="B42" s="21" t="s">
        <v>143</v>
      </c>
      <c r="C42" s="21" t="s">
        <v>144</v>
      </c>
      <c r="D42" s="21" t="s">
        <v>156</v>
      </c>
      <c r="E42" s="21" t="s">
        <v>159</v>
      </c>
      <c r="F42" s="21" t="s">
        <v>223</v>
      </c>
      <c r="G42" s="21"/>
      <c r="H42" s="21"/>
    </row>
    <row r="43" spans="1:8" x14ac:dyDescent="0.2">
      <c r="A43" s="22">
        <v>1150</v>
      </c>
      <c r="B43" s="20" t="s">
        <v>224</v>
      </c>
      <c r="C43" s="24">
        <f>C44</f>
        <v>1104538.71</v>
      </c>
    </row>
    <row r="44" spans="1:8" x14ac:dyDescent="0.2">
      <c r="A44" s="22">
        <v>1151</v>
      </c>
      <c r="B44" s="20" t="s">
        <v>225</v>
      </c>
      <c r="C44" s="24">
        <v>1104538.71</v>
      </c>
    </row>
    <row r="46" spans="1:8" x14ac:dyDescent="0.2">
      <c r="A46" s="19" t="s">
        <v>161</v>
      </c>
      <c r="B46" s="19"/>
      <c r="C46" s="19"/>
      <c r="D46" s="19"/>
      <c r="E46" s="19"/>
      <c r="F46" s="19"/>
      <c r="G46" s="19"/>
      <c r="H46" s="19"/>
    </row>
    <row r="47" spans="1:8" x14ac:dyDescent="0.2">
      <c r="A47" s="21" t="s">
        <v>146</v>
      </c>
      <c r="B47" s="21" t="s">
        <v>143</v>
      </c>
      <c r="C47" s="21" t="s">
        <v>144</v>
      </c>
      <c r="D47" s="21" t="s">
        <v>145</v>
      </c>
      <c r="E47" s="21" t="s">
        <v>207</v>
      </c>
      <c r="F47" s="21"/>
      <c r="G47" s="21"/>
      <c r="H47" s="21"/>
    </row>
    <row r="48" spans="1:8" x14ac:dyDescent="0.2">
      <c r="A48" s="22">
        <v>1213</v>
      </c>
      <c r="B48" s="20" t="s">
        <v>226</v>
      </c>
      <c r="C48" s="24">
        <v>0</v>
      </c>
    </row>
    <row r="50" spans="1:9" x14ac:dyDescent="0.2">
      <c r="A50" s="19" t="s">
        <v>162</v>
      </c>
      <c r="B50" s="19"/>
      <c r="C50" s="19"/>
      <c r="D50" s="19"/>
      <c r="E50" s="19"/>
      <c r="F50" s="19"/>
      <c r="G50" s="19"/>
      <c r="H50" s="19"/>
    </row>
    <row r="51" spans="1:9" x14ac:dyDescent="0.2">
      <c r="A51" s="21" t="s">
        <v>146</v>
      </c>
      <c r="B51" s="21" t="s">
        <v>143</v>
      </c>
      <c r="C51" s="21" t="s">
        <v>144</v>
      </c>
      <c r="D51" s="21"/>
      <c r="E51" s="21"/>
      <c r="F51" s="21"/>
      <c r="G51" s="21"/>
      <c r="H51" s="21"/>
    </row>
    <row r="52" spans="1:9" x14ac:dyDescent="0.2">
      <c r="A52" s="22">
        <v>1214</v>
      </c>
      <c r="B52" s="20" t="s">
        <v>227</v>
      </c>
      <c r="C52" s="24">
        <v>0</v>
      </c>
    </row>
    <row r="54" spans="1:9" x14ac:dyDescent="0.2">
      <c r="A54" s="19" t="s">
        <v>166</v>
      </c>
      <c r="B54" s="19"/>
      <c r="C54" s="19"/>
      <c r="D54" s="19"/>
      <c r="E54" s="19"/>
      <c r="F54" s="19"/>
      <c r="G54" s="19"/>
      <c r="H54" s="19"/>
      <c r="I54" s="19"/>
    </row>
    <row r="55" spans="1:9" x14ac:dyDescent="0.2">
      <c r="A55" s="21" t="s">
        <v>146</v>
      </c>
      <c r="B55" s="21" t="s">
        <v>143</v>
      </c>
      <c r="C55" s="21" t="s">
        <v>144</v>
      </c>
      <c r="D55" s="21" t="s">
        <v>163</v>
      </c>
      <c r="E55" s="21" t="s">
        <v>164</v>
      </c>
      <c r="F55" s="21" t="s">
        <v>156</v>
      </c>
      <c r="G55" s="21" t="s">
        <v>228</v>
      </c>
      <c r="H55" s="21" t="s">
        <v>165</v>
      </c>
      <c r="I55" s="21" t="s">
        <v>229</v>
      </c>
    </row>
    <row r="56" spans="1:9" x14ac:dyDescent="0.2">
      <c r="A56" s="22">
        <v>1230</v>
      </c>
      <c r="B56" s="20" t="s">
        <v>230</v>
      </c>
      <c r="C56" s="24">
        <f>SUM(C57:C63)</f>
        <v>156429699.50999999</v>
      </c>
      <c r="D56" s="24">
        <f>SUM(D57:D63)</f>
        <v>1239958</v>
      </c>
      <c r="E56" s="24">
        <f>SUM(E57:E63)</f>
        <v>-29523006</v>
      </c>
      <c r="F56" s="24"/>
    </row>
    <row r="57" spans="1:9" x14ac:dyDescent="0.2">
      <c r="A57" s="22">
        <v>1231</v>
      </c>
      <c r="B57" s="20" t="s">
        <v>231</v>
      </c>
      <c r="C57" s="24">
        <v>2818030.17</v>
      </c>
      <c r="D57" s="24">
        <v>0</v>
      </c>
      <c r="E57" s="24">
        <v>0</v>
      </c>
      <c r="F57" s="24"/>
    </row>
    <row r="58" spans="1:9" x14ac:dyDescent="0.2">
      <c r="A58" s="22">
        <v>1232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1233</v>
      </c>
      <c r="B59" s="20" t="s">
        <v>233</v>
      </c>
      <c r="C59" s="24">
        <v>3342729.2</v>
      </c>
      <c r="D59" s="24">
        <v>0</v>
      </c>
      <c r="E59" s="24">
        <v>-1768100.91</v>
      </c>
    </row>
    <row r="60" spans="1:9" x14ac:dyDescent="0.2">
      <c r="A60" s="22">
        <v>1234</v>
      </c>
      <c r="B60" s="20" t="s">
        <v>234</v>
      </c>
      <c r="C60" s="24">
        <v>127365126.55</v>
      </c>
      <c r="D60" s="24">
        <v>1239958</v>
      </c>
      <c r="E60" s="24">
        <v>-27754905.09</v>
      </c>
    </row>
    <row r="61" spans="1:9" x14ac:dyDescent="0.2">
      <c r="A61" s="22">
        <v>1235</v>
      </c>
      <c r="B61" s="20" t="s">
        <v>235</v>
      </c>
      <c r="C61" s="24">
        <v>22903813.59</v>
      </c>
      <c r="D61" s="24">
        <v>0</v>
      </c>
      <c r="E61" s="24">
        <v>0</v>
      </c>
    </row>
    <row r="62" spans="1:9" x14ac:dyDescent="0.2">
      <c r="A62" s="22">
        <v>1236</v>
      </c>
      <c r="B62" s="20" t="s">
        <v>236</v>
      </c>
      <c r="C62" s="24">
        <v>0</v>
      </c>
      <c r="D62" s="24">
        <v>0</v>
      </c>
      <c r="E62" s="24">
        <v>0</v>
      </c>
    </row>
    <row r="63" spans="1:9" x14ac:dyDescent="0.2">
      <c r="A63" s="22">
        <v>1239</v>
      </c>
      <c r="B63" s="20" t="s">
        <v>237</v>
      </c>
      <c r="C63" s="24">
        <v>0</v>
      </c>
      <c r="D63" s="24">
        <v>0</v>
      </c>
      <c r="E63" s="24">
        <v>0</v>
      </c>
    </row>
    <row r="64" spans="1:9" x14ac:dyDescent="0.2">
      <c r="A64" s="22">
        <v>1240</v>
      </c>
      <c r="B64" s="20" t="s">
        <v>238</v>
      </c>
      <c r="C64" s="24">
        <f>SUM(C65:C72)</f>
        <v>18075659.050000001</v>
      </c>
      <c r="D64" s="24">
        <f t="shared" ref="D64:E64" si="0">SUM(D65:D72)</f>
        <v>5810547.5099999998</v>
      </c>
      <c r="E64" s="24">
        <f t="shared" si="0"/>
        <v>-13608888.830000002</v>
      </c>
    </row>
    <row r="65" spans="1:9" x14ac:dyDescent="0.2">
      <c r="A65" s="22">
        <v>1241</v>
      </c>
      <c r="B65" s="20" t="s">
        <v>239</v>
      </c>
      <c r="C65" s="24">
        <v>2021317.61</v>
      </c>
      <c r="D65" s="24">
        <v>1091308.43</v>
      </c>
      <c r="E65" s="24">
        <v>-1677191.39</v>
      </c>
    </row>
    <row r="66" spans="1:9" x14ac:dyDescent="0.2">
      <c r="A66" s="22">
        <v>1242</v>
      </c>
      <c r="B66" s="20" t="s">
        <v>240</v>
      </c>
      <c r="C66" s="24">
        <v>273567.87</v>
      </c>
      <c r="D66" s="24">
        <v>118283.13</v>
      </c>
      <c r="E66" s="24">
        <v>-195086.85</v>
      </c>
    </row>
    <row r="67" spans="1:9" x14ac:dyDescent="0.2">
      <c r="A67" s="22">
        <v>1243</v>
      </c>
      <c r="B67" s="20" t="s">
        <v>241</v>
      </c>
      <c r="C67" s="24">
        <v>302422.59000000003</v>
      </c>
      <c r="D67" s="24">
        <v>91010.87</v>
      </c>
      <c r="E67" s="24">
        <v>-185994.41</v>
      </c>
    </row>
    <row r="68" spans="1:9" x14ac:dyDescent="0.2">
      <c r="A68" s="22">
        <v>1244</v>
      </c>
      <c r="B68" s="20" t="s">
        <v>242</v>
      </c>
      <c r="C68" s="24">
        <v>9914650.3399999999</v>
      </c>
      <c r="D68" s="24">
        <v>2909118.25</v>
      </c>
      <c r="E68" s="24">
        <v>-9448735.7300000004</v>
      </c>
    </row>
    <row r="69" spans="1:9" x14ac:dyDescent="0.2">
      <c r="A69" s="22">
        <v>1245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1246</v>
      </c>
      <c r="B70" s="20" t="s">
        <v>244</v>
      </c>
      <c r="C70" s="24">
        <v>5554914.9400000004</v>
      </c>
      <c r="D70" s="24">
        <v>1600826.83</v>
      </c>
      <c r="E70" s="24">
        <v>-2101880.4500000002</v>
      </c>
    </row>
    <row r="71" spans="1:9" x14ac:dyDescent="0.2">
      <c r="A71" s="22">
        <v>1247</v>
      </c>
      <c r="B71" s="20" t="s">
        <v>245</v>
      </c>
      <c r="C71" s="24">
        <v>8785.7000000000007</v>
      </c>
      <c r="D71" s="24">
        <v>0</v>
      </c>
      <c r="E71" s="24">
        <v>0</v>
      </c>
    </row>
    <row r="72" spans="1:9" x14ac:dyDescent="0.2">
      <c r="A72" s="22">
        <v>1248</v>
      </c>
      <c r="B72" s="20" t="s">
        <v>246</v>
      </c>
      <c r="C72" s="24">
        <v>0</v>
      </c>
      <c r="D72" s="24">
        <v>0</v>
      </c>
      <c r="E72" s="24">
        <v>0</v>
      </c>
    </row>
    <row r="74" spans="1:9" x14ac:dyDescent="0.2">
      <c r="A74" s="19" t="s">
        <v>167</v>
      </c>
      <c r="B74" s="19"/>
      <c r="C74" s="19"/>
      <c r="D74" s="19"/>
      <c r="E74" s="19"/>
      <c r="F74" s="19"/>
      <c r="G74" s="19"/>
      <c r="H74" s="19"/>
      <c r="I74" s="19"/>
    </row>
    <row r="75" spans="1:9" x14ac:dyDescent="0.2">
      <c r="A75" s="21" t="s">
        <v>146</v>
      </c>
      <c r="B75" s="21" t="s">
        <v>143</v>
      </c>
      <c r="C75" s="21" t="s">
        <v>144</v>
      </c>
      <c r="D75" s="21" t="s">
        <v>168</v>
      </c>
      <c r="E75" s="21" t="s">
        <v>247</v>
      </c>
      <c r="F75" s="21" t="s">
        <v>156</v>
      </c>
      <c r="G75" s="21" t="s">
        <v>228</v>
      </c>
      <c r="H75" s="21" t="s">
        <v>165</v>
      </c>
      <c r="I75" s="21" t="s">
        <v>229</v>
      </c>
    </row>
    <row r="76" spans="1:9" x14ac:dyDescent="0.2">
      <c r="A76" s="22">
        <v>1250</v>
      </c>
      <c r="B76" s="20" t="s">
        <v>248</v>
      </c>
      <c r="C76" s="24">
        <f>SUM(C77:C81)</f>
        <v>8202907.3399999999</v>
      </c>
      <c r="D76" s="24">
        <f>SUM(D77:D81)</f>
        <v>58421.71</v>
      </c>
      <c r="E76" s="24">
        <f>SUM(E77:E81)</f>
        <v>75894.39</v>
      </c>
    </row>
    <row r="77" spans="1:9" x14ac:dyDescent="0.2">
      <c r="A77" s="22">
        <v>1251</v>
      </c>
      <c r="B77" s="20" t="s">
        <v>249</v>
      </c>
      <c r="C77" s="24">
        <v>88940.74</v>
      </c>
      <c r="D77" s="24">
        <v>35784.28</v>
      </c>
      <c r="E77" s="24">
        <v>53256.959999999999</v>
      </c>
    </row>
    <row r="78" spans="1:9" x14ac:dyDescent="0.2">
      <c r="A78" s="22">
        <v>1252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1253</v>
      </c>
      <c r="B79" s="20" t="s">
        <v>251</v>
      </c>
      <c r="C79" s="24">
        <v>8037688</v>
      </c>
      <c r="D79" s="24">
        <v>0</v>
      </c>
      <c r="E79" s="24">
        <v>0</v>
      </c>
    </row>
    <row r="80" spans="1:9" x14ac:dyDescent="0.2">
      <c r="A80" s="22">
        <v>1254</v>
      </c>
      <c r="B80" s="20" t="s">
        <v>252</v>
      </c>
      <c r="C80" s="24">
        <v>76278.600000000006</v>
      </c>
      <c r="D80" s="24">
        <v>22637.43</v>
      </c>
      <c r="E80" s="24">
        <v>22637.43</v>
      </c>
    </row>
    <row r="81" spans="1:8" x14ac:dyDescent="0.2">
      <c r="A81" s="22">
        <v>1259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1270</v>
      </c>
      <c r="B82" s="20" t="s">
        <v>254</v>
      </c>
      <c r="C82" s="24">
        <f>SUM(C83:C88)</f>
        <v>562347.37</v>
      </c>
      <c r="D82" s="24">
        <f>SUM(D83:D88)</f>
        <v>0</v>
      </c>
      <c r="E82" s="24">
        <f>SUM(E83:E88)</f>
        <v>0</v>
      </c>
    </row>
    <row r="83" spans="1:8" x14ac:dyDescent="0.2">
      <c r="A83" s="22">
        <v>1271</v>
      </c>
      <c r="B83" s="20" t="s">
        <v>255</v>
      </c>
      <c r="C83" s="24">
        <v>160000</v>
      </c>
      <c r="D83" s="24">
        <v>0</v>
      </c>
      <c r="E83" s="24">
        <v>0</v>
      </c>
    </row>
    <row r="84" spans="1:8" x14ac:dyDescent="0.2">
      <c r="A84" s="22">
        <v>1272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1273</v>
      </c>
      <c r="B85" s="20" t="s">
        <v>257</v>
      </c>
      <c r="C85" s="24">
        <v>402347.37</v>
      </c>
      <c r="D85" s="24">
        <v>0</v>
      </c>
      <c r="E85" s="24">
        <v>0</v>
      </c>
    </row>
    <row r="86" spans="1:8" x14ac:dyDescent="0.2">
      <c r="A86" s="22">
        <v>1274</v>
      </c>
      <c r="B86" s="20" t="s">
        <v>258</v>
      </c>
      <c r="C86" s="24">
        <v>0</v>
      </c>
      <c r="D86" s="24">
        <v>0</v>
      </c>
      <c r="E86" s="24">
        <v>0</v>
      </c>
    </row>
    <row r="87" spans="1:8" x14ac:dyDescent="0.2">
      <c r="A87" s="22">
        <v>1275</v>
      </c>
      <c r="B87" s="20" t="s">
        <v>259</v>
      </c>
      <c r="C87" s="24">
        <v>0</v>
      </c>
      <c r="D87" s="24">
        <v>0</v>
      </c>
      <c r="E87" s="24">
        <v>0</v>
      </c>
    </row>
    <row r="88" spans="1:8" x14ac:dyDescent="0.2">
      <c r="A88" s="22">
        <v>1279</v>
      </c>
      <c r="B88" s="20" t="s">
        <v>260</v>
      </c>
      <c r="C88" s="24">
        <v>0</v>
      </c>
      <c r="D88" s="24">
        <v>0</v>
      </c>
      <c r="E88" s="24">
        <v>0</v>
      </c>
    </row>
    <row r="90" spans="1:8" x14ac:dyDescent="0.2">
      <c r="A90" s="19" t="s">
        <v>169</v>
      </c>
      <c r="B90" s="19"/>
      <c r="C90" s="19"/>
      <c r="D90" s="19"/>
      <c r="E90" s="19"/>
      <c r="F90" s="19"/>
      <c r="G90" s="19"/>
      <c r="H90" s="19"/>
    </row>
    <row r="91" spans="1:8" x14ac:dyDescent="0.2">
      <c r="A91" s="21" t="s">
        <v>146</v>
      </c>
      <c r="B91" s="21" t="s">
        <v>143</v>
      </c>
      <c r="C91" s="21" t="s">
        <v>144</v>
      </c>
      <c r="D91" s="21" t="s">
        <v>261</v>
      </c>
      <c r="E91" s="21"/>
      <c r="F91" s="21"/>
      <c r="G91" s="21"/>
      <c r="H91" s="21"/>
    </row>
    <row r="92" spans="1:8" x14ac:dyDescent="0.2">
      <c r="A92" s="22">
        <v>1160</v>
      </c>
      <c r="B92" s="20" t="s">
        <v>262</v>
      </c>
      <c r="C92" s="24">
        <f>SUM(C93:C94)</f>
        <v>0</v>
      </c>
    </row>
    <row r="93" spans="1:8" x14ac:dyDescent="0.2">
      <c r="A93" s="22">
        <v>1161</v>
      </c>
      <c r="B93" s="20" t="s">
        <v>263</v>
      </c>
      <c r="C93" s="24">
        <v>0</v>
      </c>
    </row>
    <row r="94" spans="1:8" x14ac:dyDescent="0.2">
      <c r="A94" s="22">
        <v>1162</v>
      </c>
      <c r="B94" s="20" t="s">
        <v>264</v>
      </c>
      <c r="C94" s="24">
        <v>0</v>
      </c>
    </row>
    <row r="96" spans="1:8" x14ac:dyDescent="0.2">
      <c r="A96" s="19" t="s">
        <v>586</v>
      </c>
      <c r="B96" s="19"/>
      <c r="C96" s="19"/>
      <c r="D96" s="19"/>
      <c r="E96" s="19"/>
      <c r="F96" s="19"/>
      <c r="G96" s="19"/>
      <c r="H96" s="19"/>
    </row>
    <row r="97" spans="1:8" x14ac:dyDescent="0.2">
      <c r="A97" s="21" t="s">
        <v>146</v>
      </c>
      <c r="B97" s="21" t="s">
        <v>143</v>
      </c>
      <c r="C97" s="21" t="s">
        <v>144</v>
      </c>
      <c r="D97" s="21" t="s">
        <v>207</v>
      </c>
      <c r="E97" s="21"/>
      <c r="F97" s="21"/>
      <c r="G97" s="21"/>
      <c r="H97" s="21"/>
    </row>
    <row r="98" spans="1:8" x14ac:dyDescent="0.2">
      <c r="A98" s="22">
        <v>1190</v>
      </c>
      <c r="B98" s="20" t="s">
        <v>594</v>
      </c>
      <c r="C98" s="24">
        <f>SUM(C99:C102)</f>
        <v>0</v>
      </c>
    </row>
    <row r="99" spans="1:8" x14ac:dyDescent="0.2">
      <c r="A99" s="22">
        <v>1191</v>
      </c>
      <c r="B99" s="20" t="s">
        <v>587</v>
      </c>
      <c r="C99" s="24">
        <v>0</v>
      </c>
    </row>
    <row r="100" spans="1:8" x14ac:dyDescent="0.2">
      <c r="A100" s="22">
        <v>1192</v>
      </c>
      <c r="B100" s="20" t="s">
        <v>588</v>
      </c>
      <c r="C100" s="24">
        <v>0</v>
      </c>
    </row>
    <row r="101" spans="1:8" x14ac:dyDescent="0.2">
      <c r="A101" s="22">
        <v>1193</v>
      </c>
      <c r="B101" s="20" t="s">
        <v>589</v>
      </c>
      <c r="C101" s="24">
        <v>0</v>
      </c>
    </row>
    <row r="102" spans="1:8" x14ac:dyDescent="0.2">
      <c r="A102" s="22">
        <v>1194</v>
      </c>
      <c r="B102" s="20" t="s">
        <v>590</v>
      </c>
      <c r="C102" s="24">
        <v>0</v>
      </c>
    </row>
    <row r="103" spans="1:8" x14ac:dyDescent="0.2">
      <c r="A103" s="19" t="s">
        <v>638</v>
      </c>
      <c r="C103" s="24"/>
    </row>
    <row r="104" spans="1:8" x14ac:dyDescent="0.2">
      <c r="A104" s="21" t="s">
        <v>146</v>
      </c>
      <c r="B104" s="21" t="s">
        <v>143</v>
      </c>
      <c r="C104" s="21" t="s">
        <v>144</v>
      </c>
      <c r="D104" s="21" t="s">
        <v>207</v>
      </c>
      <c r="E104" s="21"/>
      <c r="F104" s="21"/>
      <c r="G104" s="21"/>
      <c r="H104" s="21"/>
    </row>
    <row r="105" spans="1:8" x14ac:dyDescent="0.2">
      <c r="A105" s="22">
        <v>1290</v>
      </c>
      <c r="B105" s="20" t="s">
        <v>265</v>
      </c>
      <c r="C105" s="24">
        <f>SUM(C106:C108)</f>
        <v>0</v>
      </c>
    </row>
    <row r="106" spans="1:8" x14ac:dyDescent="0.2">
      <c r="A106" s="22">
        <v>1291</v>
      </c>
      <c r="B106" s="20" t="s">
        <v>266</v>
      </c>
      <c r="C106" s="24">
        <v>0</v>
      </c>
    </row>
    <row r="107" spans="1:8" x14ac:dyDescent="0.2">
      <c r="A107" s="22">
        <v>1292</v>
      </c>
      <c r="B107" s="20" t="s">
        <v>267</v>
      </c>
      <c r="C107" s="24">
        <v>0</v>
      </c>
    </row>
    <row r="108" spans="1:8" x14ac:dyDescent="0.2">
      <c r="A108" s="22">
        <v>1293</v>
      </c>
      <c r="B108" s="20" t="s">
        <v>268</v>
      </c>
      <c r="C108" s="24">
        <v>0</v>
      </c>
    </row>
    <row r="110" spans="1:8" x14ac:dyDescent="0.2">
      <c r="A110" s="19" t="s">
        <v>171</v>
      </c>
      <c r="B110" s="19"/>
      <c r="C110" s="19"/>
      <c r="D110" s="19"/>
      <c r="E110" s="19"/>
      <c r="F110" s="19"/>
      <c r="G110" s="19"/>
      <c r="H110" s="19"/>
    </row>
    <row r="111" spans="1:8" x14ac:dyDescent="0.2">
      <c r="A111" s="21" t="s">
        <v>146</v>
      </c>
      <c r="B111" s="21" t="s">
        <v>143</v>
      </c>
      <c r="C111" s="21" t="s">
        <v>144</v>
      </c>
      <c r="D111" s="21" t="s">
        <v>203</v>
      </c>
      <c r="E111" s="21" t="s">
        <v>204</v>
      </c>
      <c r="F111" s="21" t="s">
        <v>205</v>
      </c>
      <c r="G111" s="21" t="s">
        <v>269</v>
      </c>
      <c r="H111" s="21" t="s">
        <v>270</v>
      </c>
    </row>
    <row r="112" spans="1:8" x14ac:dyDescent="0.2">
      <c r="A112" s="22">
        <v>2110</v>
      </c>
      <c r="B112" s="20" t="s">
        <v>271</v>
      </c>
      <c r="C112" s="24">
        <f>SUM(C113:C121)</f>
        <v>1583532.25</v>
      </c>
      <c r="D112" s="24">
        <f>SUM(D113:D121)</f>
        <v>1583532.25</v>
      </c>
      <c r="E112" s="24">
        <f>SUM(E113:E121)</f>
        <v>0</v>
      </c>
      <c r="F112" s="24">
        <f>SUM(F113:F121)</f>
        <v>0</v>
      </c>
      <c r="G112" s="24">
        <f>SUM(G113:G121)</f>
        <v>0</v>
      </c>
    </row>
    <row r="113" spans="1:8" x14ac:dyDescent="0.2">
      <c r="A113" s="22">
        <v>2111</v>
      </c>
      <c r="B113" s="20" t="s">
        <v>272</v>
      </c>
      <c r="C113" s="24">
        <v>482104.29</v>
      </c>
      <c r="D113" s="24">
        <f>C113</f>
        <v>482104.29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2112</v>
      </c>
      <c r="B114" s="20" t="s">
        <v>273</v>
      </c>
      <c r="C114" s="24">
        <v>105924.88</v>
      </c>
      <c r="D114" s="24">
        <f t="shared" ref="D114:D121" si="1">C114</f>
        <v>105924.88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2113</v>
      </c>
      <c r="B115" s="20" t="s">
        <v>274</v>
      </c>
      <c r="C115" s="24">
        <v>344640.28</v>
      </c>
      <c r="D115" s="24">
        <f t="shared" si="1"/>
        <v>344640.28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2114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2115</v>
      </c>
      <c r="B117" s="20" t="s">
        <v>276</v>
      </c>
      <c r="C117" s="24">
        <v>0</v>
      </c>
      <c r="D117" s="24">
        <f t="shared" si="1"/>
        <v>0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2116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2117</v>
      </c>
      <c r="B119" s="20" t="s">
        <v>278</v>
      </c>
      <c r="C119" s="24">
        <v>102233.19</v>
      </c>
      <c r="D119" s="24">
        <f t="shared" si="1"/>
        <v>102233.19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2118</v>
      </c>
      <c r="B120" s="20" t="s">
        <v>279</v>
      </c>
      <c r="C120" s="24">
        <v>0</v>
      </c>
      <c r="D120" s="24">
        <f t="shared" si="1"/>
        <v>0</v>
      </c>
      <c r="E120" s="24">
        <v>0</v>
      </c>
      <c r="F120" s="24">
        <v>0</v>
      </c>
      <c r="G120" s="24">
        <v>0</v>
      </c>
    </row>
    <row r="121" spans="1:8" x14ac:dyDescent="0.2">
      <c r="A121" s="22">
        <v>2119</v>
      </c>
      <c r="B121" s="20" t="s">
        <v>280</v>
      </c>
      <c r="C121" s="24">
        <v>548629.61</v>
      </c>
      <c r="D121" s="24">
        <f t="shared" si="1"/>
        <v>548629.61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2120</v>
      </c>
      <c r="B122" s="20" t="s">
        <v>281</v>
      </c>
      <c r="C122" s="24">
        <f>SUM(C123:C125)</f>
        <v>0</v>
      </c>
      <c r="D122" s="24">
        <f t="shared" ref="D122:G122" si="2">SUM(D123:D125)</f>
        <v>0</v>
      </c>
      <c r="E122" s="24">
        <f t="shared" si="2"/>
        <v>0</v>
      </c>
      <c r="F122" s="24">
        <f t="shared" si="2"/>
        <v>0</v>
      </c>
      <c r="G122" s="24">
        <f t="shared" si="2"/>
        <v>0</v>
      </c>
    </row>
    <row r="123" spans="1:8" x14ac:dyDescent="0.2">
      <c r="A123" s="22">
        <v>2121</v>
      </c>
      <c r="B123" s="20" t="s">
        <v>282</v>
      </c>
      <c r="C123" s="24">
        <v>0</v>
      </c>
      <c r="D123" s="24">
        <f>C123</f>
        <v>0</v>
      </c>
      <c r="E123" s="24">
        <v>0</v>
      </c>
      <c r="F123" s="24">
        <v>0</v>
      </c>
      <c r="G123" s="24">
        <v>0</v>
      </c>
    </row>
    <row r="124" spans="1:8" x14ac:dyDescent="0.2">
      <c r="A124" s="22">
        <v>2122</v>
      </c>
      <c r="B124" s="20" t="s">
        <v>283</v>
      </c>
      <c r="C124" s="24">
        <v>0</v>
      </c>
      <c r="D124" s="24">
        <f t="shared" ref="D124:D125" si="3">C124</f>
        <v>0</v>
      </c>
      <c r="E124" s="24">
        <v>0</v>
      </c>
      <c r="F124" s="24">
        <v>0</v>
      </c>
      <c r="G124" s="24">
        <v>0</v>
      </c>
    </row>
    <row r="125" spans="1:8" x14ac:dyDescent="0.2">
      <c r="A125" s="22">
        <v>2129</v>
      </c>
      <c r="B125" s="20" t="s">
        <v>284</v>
      </c>
      <c r="C125" s="24">
        <v>0</v>
      </c>
      <c r="D125" s="24">
        <f t="shared" si="3"/>
        <v>0</v>
      </c>
      <c r="E125" s="24">
        <v>0</v>
      </c>
      <c r="F125" s="24">
        <v>0</v>
      </c>
      <c r="G125" s="24">
        <v>0</v>
      </c>
    </row>
    <row r="127" spans="1:8" x14ac:dyDescent="0.2">
      <c r="A127" s="19" t="s">
        <v>172</v>
      </c>
      <c r="B127" s="19"/>
      <c r="C127" s="19"/>
      <c r="D127" s="19"/>
      <c r="E127" s="19"/>
      <c r="F127" s="19"/>
      <c r="G127" s="19"/>
      <c r="H127" s="19"/>
    </row>
    <row r="128" spans="1:8" x14ac:dyDescent="0.2">
      <c r="A128" s="21" t="s">
        <v>146</v>
      </c>
      <c r="B128" s="21" t="s">
        <v>143</v>
      </c>
      <c r="C128" s="21" t="s">
        <v>144</v>
      </c>
      <c r="D128" s="21" t="s">
        <v>147</v>
      </c>
      <c r="E128" s="21" t="s">
        <v>207</v>
      </c>
      <c r="F128" s="21"/>
      <c r="G128" s="21"/>
      <c r="H128" s="21"/>
    </row>
    <row r="129" spans="1:8" x14ac:dyDescent="0.2">
      <c r="A129" s="22">
        <v>2160</v>
      </c>
      <c r="B129" s="20" t="s">
        <v>285</v>
      </c>
      <c r="C129" s="24">
        <f>SUM(C130:C135)</f>
        <v>0</v>
      </c>
    </row>
    <row r="130" spans="1:8" x14ac:dyDescent="0.2">
      <c r="A130" s="22">
        <v>2161</v>
      </c>
      <c r="B130" s="20" t="s">
        <v>286</v>
      </c>
      <c r="C130" s="24">
        <v>0</v>
      </c>
    </row>
    <row r="131" spans="1:8" x14ac:dyDescent="0.2">
      <c r="A131" s="22">
        <v>2162</v>
      </c>
      <c r="B131" s="20" t="s">
        <v>287</v>
      </c>
      <c r="C131" s="24">
        <v>0</v>
      </c>
    </row>
    <row r="132" spans="1:8" x14ac:dyDescent="0.2">
      <c r="A132" s="22">
        <v>2163</v>
      </c>
      <c r="B132" s="20" t="s">
        <v>288</v>
      </c>
      <c r="C132" s="24">
        <v>0</v>
      </c>
    </row>
    <row r="133" spans="1:8" x14ac:dyDescent="0.2">
      <c r="A133" s="22">
        <v>2164</v>
      </c>
      <c r="B133" s="20" t="s">
        <v>289</v>
      </c>
      <c r="C133" s="24">
        <v>0</v>
      </c>
    </row>
    <row r="134" spans="1:8" x14ac:dyDescent="0.2">
      <c r="A134" s="22">
        <v>2165</v>
      </c>
      <c r="B134" s="20" t="s">
        <v>290</v>
      </c>
      <c r="C134" s="24">
        <v>0</v>
      </c>
    </row>
    <row r="135" spans="1:8" x14ac:dyDescent="0.2">
      <c r="A135" s="22">
        <v>2166</v>
      </c>
      <c r="B135" s="20" t="s">
        <v>291</v>
      </c>
      <c r="C135" s="24">
        <v>0</v>
      </c>
    </row>
    <row r="136" spans="1:8" x14ac:dyDescent="0.2">
      <c r="A136" s="22">
        <v>2250</v>
      </c>
      <c r="B136" s="20" t="s">
        <v>292</v>
      </c>
      <c r="C136" s="24">
        <f>SUM(C137:C142)</f>
        <v>0</v>
      </c>
    </row>
    <row r="137" spans="1:8" x14ac:dyDescent="0.2">
      <c r="A137" s="22">
        <v>2251</v>
      </c>
      <c r="B137" s="20" t="s">
        <v>293</v>
      </c>
      <c r="C137" s="24">
        <v>0</v>
      </c>
    </row>
    <row r="138" spans="1:8" x14ac:dyDescent="0.2">
      <c r="A138" s="22">
        <v>2252</v>
      </c>
      <c r="B138" s="20" t="s">
        <v>294</v>
      </c>
      <c r="C138" s="24">
        <v>0</v>
      </c>
    </row>
    <row r="139" spans="1:8" x14ac:dyDescent="0.2">
      <c r="A139" s="22">
        <v>2253</v>
      </c>
      <c r="B139" s="20" t="s">
        <v>295</v>
      </c>
      <c r="C139" s="24">
        <v>0</v>
      </c>
    </row>
    <row r="140" spans="1:8" x14ac:dyDescent="0.2">
      <c r="A140" s="22">
        <v>2254</v>
      </c>
      <c r="B140" s="20" t="s">
        <v>296</v>
      </c>
      <c r="C140" s="24">
        <v>0</v>
      </c>
    </row>
    <row r="141" spans="1:8" x14ac:dyDescent="0.2">
      <c r="A141" s="22">
        <v>2255</v>
      </c>
      <c r="B141" s="20" t="s">
        <v>297</v>
      </c>
      <c r="C141" s="24">
        <v>0</v>
      </c>
    </row>
    <row r="142" spans="1:8" x14ac:dyDescent="0.2">
      <c r="A142" s="22">
        <v>2256</v>
      </c>
      <c r="B142" s="20" t="s">
        <v>298</v>
      </c>
      <c r="C142" s="24">
        <v>0</v>
      </c>
    </row>
    <row r="144" spans="1:8" x14ac:dyDescent="0.2">
      <c r="A144" s="19" t="s">
        <v>173</v>
      </c>
      <c r="B144" s="19"/>
      <c r="C144" s="19"/>
      <c r="D144" s="19"/>
      <c r="E144" s="19"/>
      <c r="F144" s="19"/>
      <c r="G144" s="19"/>
      <c r="H144" s="19"/>
    </row>
    <row r="145" spans="1:8" x14ac:dyDescent="0.2">
      <c r="A145" s="23" t="s">
        <v>146</v>
      </c>
      <c r="B145" s="23" t="s">
        <v>143</v>
      </c>
      <c r="C145" s="23" t="s">
        <v>144</v>
      </c>
      <c r="D145" s="23" t="s">
        <v>147</v>
      </c>
      <c r="E145" s="23" t="s">
        <v>207</v>
      </c>
      <c r="F145" s="23"/>
      <c r="G145" s="23"/>
      <c r="H145" s="23"/>
    </row>
    <row r="146" spans="1:8" x14ac:dyDescent="0.2">
      <c r="A146" s="22">
        <v>2159</v>
      </c>
      <c r="B146" s="20" t="s">
        <v>299</v>
      </c>
      <c r="C146" s="24">
        <v>0</v>
      </c>
    </row>
    <row r="147" spans="1:8" x14ac:dyDescent="0.2">
      <c r="A147" s="22">
        <v>2199</v>
      </c>
      <c r="B147" s="20" t="s">
        <v>300</v>
      </c>
      <c r="C147" s="24">
        <v>0</v>
      </c>
    </row>
    <row r="148" spans="1:8" x14ac:dyDescent="0.2">
      <c r="A148" s="22">
        <v>2240</v>
      </c>
      <c r="B148" s="20" t="s">
        <v>301</v>
      </c>
      <c r="C148" s="24">
        <f>SUM(C149:C151)</f>
        <v>0</v>
      </c>
    </row>
    <row r="149" spans="1:8" x14ac:dyDescent="0.2">
      <c r="A149" s="22">
        <v>2241</v>
      </c>
      <c r="B149" s="20" t="s">
        <v>302</v>
      </c>
      <c r="C149" s="24">
        <v>0</v>
      </c>
    </row>
    <row r="150" spans="1:8" x14ac:dyDescent="0.2">
      <c r="A150" s="22">
        <v>2242</v>
      </c>
      <c r="B150" s="20" t="s">
        <v>303</v>
      </c>
      <c r="C150" s="24">
        <v>0</v>
      </c>
    </row>
    <row r="151" spans="1:8" x14ac:dyDescent="0.2">
      <c r="A151" s="22">
        <v>2249</v>
      </c>
      <c r="B151" s="20" t="s">
        <v>304</v>
      </c>
      <c r="C151" s="24">
        <v>0</v>
      </c>
    </row>
    <row r="153" spans="1:8" x14ac:dyDescent="0.2">
      <c r="B153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zoomScaleNormal="100" workbookViewId="0">
      <selection activeCell="G9" sqref="G9:G1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6" width="9.140625" style="20"/>
    <col min="7" max="7" width="10.85546875" style="20" bestFit="1" customWidth="1"/>
    <col min="8" max="16384" width="9.140625" style="20"/>
  </cols>
  <sheetData>
    <row r="1" spans="1:7" s="26" customFormat="1" ht="18.95" customHeight="1" x14ac:dyDescent="0.25">
      <c r="A1" s="173" t="s">
        <v>672</v>
      </c>
      <c r="B1" s="173"/>
      <c r="C1" s="173"/>
      <c r="D1" s="14" t="s">
        <v>617</v>
      </c>
      <c r="E1" s="25">
        <v>2022</v>
      </c>
    </row>
    <row r="2" spans="1:7" s="16" customFormat="1" ht="18.95" customHeight="1" x14ac:dyDescent="0.3">
      <c r="A2" s="173" t="s">
        <v>622</v>
      </c>
      <c r="B2" s="173"/>
      <c r="C2" s="173"/>
      <c r="D2" s="14" t="s">
        <v>618</v>
      </c>
      <c r="E2" s="25" t="s">
        <v>620</v>
      </c>
    </row>
    <row r="3" spans="1:7" s="16" customFormat="1" ht="18.95" customHeight="1" x14ac:dyDescent="0.3">
      <c r="A3" s="173" t="s">
        <v>673</v>
      </c>
      <c r="B3" s="173"/>
      <c r="C3" s="173"/>
      <c r="D3" s="14" t="s">
        <v>619</v>
      </c>
      <c r="E3" s="25">
        <v>4</v>
      </c>
    </row>
    <row r="4" spans="1:7" ht="10.15" x14ac:dyDescent="0.2">
      <c r="A4" s="18" t="s">
        <v>196</v>
      </c>
      <c r="B4" s="19"/>
      <c r="C4" s="19"/>
      <c r="D4" s="19"/>
      <c r="E4" s="19"/>
    </row>
    <row r="6" spans="1:7" ht="10.15" x14ac:dyDescent="0.2">
      <c r="A6" s="96" t="s">
        <v>575</v>
      </c>
      <c r="B6" s="47"/>
      <c r="C6" s="47"/>
      <c r="D6" s="47"/>
      <c r="E6" s="47"/>
    </row>
    <row r="7" spans="1:7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7" ht="10.15" x14ac:dyDescent="0.2">
      <c r="A8" s="50">
        <v>4100</v>
      </c>
      <c r="B8" s="51" t="s">
        <v>306</v>
      </c>
      <c r="C8" s="55">
        <f>SUM(C9+C19+C25+C28+C34+C37+C46)</f>
        <v>79715974.010000005</v>
      </c>
      <c r="D8" s="92"/>
      <c r="E8" s="49"/>
    </row>
    <row r="9" spans="1:7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7" ht="10.15" x14ac:dyDescent="0.2">
      <c r="A10" s="50">
        <v>4111</v>
      </c>
      <c r="B10" s="51" t="s">
        <v>308</v>
      </c>
      <c r="C10" s="55">
        <v>0</v>
      </c>
      <c r="D10" s="92"/>
      <c r="E10" s="49"/>
      <c r="G10" s="24"/>
    </row>
    <row r="11" spans="1:7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7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7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7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7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7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661300.97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661300.97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79054673.040000007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79054673.040000007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1947775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1947775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1947775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64613398.909999996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57463622.629999995</v>
      </c>
      <c r="D99" s="57">
        <f>C99/$C$98</f>
        <v>0.88934529988185695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27078990.149999999</v>
      </c>
      <c r="D100" s="57">
        <f t="shared" ref="D100:D163" si="0">C100/$C$98</f>
        <v>0.41909248866041426</v>
      </c>
      <c r="E100" s="56"/>
    </row>
    <row r="101" spans="1:5" x14ac:dyDescent="0.2">
      <c r="A101" s="54">
        <v>5111</v>
      </c>
      <c r="B101" s="51" t="s">
        <v>363</v>
      </c>
      <c r="C101" s="55">
        <v>14885251.939999999</v>
      </c>
      <c r="D101" s="57">
        <f t="shared" si="0"/>
        <v>0.23037407397084414</v>
      </c>
      <c r="E101" s="56"/>
    </row>
    <row r="102" spans="1:5" x14ac:dyDescent="0.2">
      <c r="A102" s="54">
        <v>5112</v>
      </c>
      <c r="B102" s="51" t="s">
        <v>364</v>
      </c>
      <c r="C102" s="55">
        <v>607933.54</v>
      </c>
      <c r="D102" s="57">
        <f t="shared" si="0"/>
        <v>9.4087844047144251E-3</v>
      </c>
      <c r="E102" s="56"/>
    </row>
    <row r="103" spans="1:5" x14ac:dyDescent="0.2">
      <c r="A103" s="54">
        <v>5113</v>
      </c>
      <c r="B103" s="51" t="s">
        <v>365</v>
      </c>
      <c r="C103" s="55">
        <v>3301156.56</v>
      </c>
      <c r="D103" s="57">
        <f t="shared" si="0"/>
        <v>5.1090897796572832E-2</v>
      </c>
      <c r="E103" s="56"/>
    </row>
    <row r="104" spans="1:5" x14ac:dyDescent="0.2">
      <c r="A104" s="54">
        <v>5114</v>
      </c>
      <c r="B104" s="51" t="s">
        <v>366</v>
      </c>
      <c r="C104" s="55">
        <v>3912143.43</v>
      </c>
      <c r="D104" s="57">
        <f t="shared" si="0"/>
        <v>6.0546937570165979E-2</v>
      </c>
      <c r="E104" s="56"/>
    </row>
    <row r="105" spans="1:5" x14ac:dyDescent="0.2">
      <c r="A105" s="54">
        <v>5115</v>
      </c>
      <c r="B105" s="51" t="s">
        <v>367</v>
      </c>
      <c r="C105" s="55">
        <v>4372504.68</v>
      </c>
      <c r="D105" s="57">
        <f t="shared" si="0"/>
        <v>6.7671794918116923E-2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8201164.2699999986</v>
      </c>
      <c r="D107" s="57">
        <f t="shared" si="0"/>
        <v>0.12692668097252399</v>
      </c>
      <c r="E107" s="56"/>
    </row>
    <row r="108" spans="1:5" x14ac:dyDescent="0.2">
      <c r="A108" s="54">
        <v>5121</v>
      </c>
      <c r="B108" s="51" t="s">
        <v>370</v>
      </c>
      <c r="C108" s="55">
        <v>456166.79</v>
      </c>
      <c r="D108" s="57">
        <f t="shared" si="0"/>
        <v>7.0599410910946615E-3</v>
      </c>
      <c r="E108" s="56"/>
    </row>
    <row r="109" spans="1:5" x14ac:dyDescent="0.2">
      <c r="A109" s="54">
        <v>5122</v>
      </c>
      <c r="B109" s="51" t="s">
        <v>371</v>
      </c>
      <c r="C109" s="55">
        <v>164334.60999999999</v>
      </c>
      <c r="D109" s="57">
        <f t="shared" si="0"/>
        <v>2.543351886330909E-3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4396926.22</v>
      </c>
      <c r="D111" s="57">
        <f t="shared" si="0"/>
        <v>6.8049758938149629E-2</v>
      </c>
      <c r="E111" s="56"/>
    </row>
    <row r="112" spans="1:5" x14ac:dyDescent="0.2">
      <c r="A112" s="54">
        <v>5125</v>
      </c>
      <c r="B112" s="51" t="s">
        <v>374</v>
      </c>
      <c r="C112" s="55">
        <v>1492725.46</v>
      </c>
      <c r="D112" s="57">
        <f t="shared" si="0"/>
        <v>2.3102413511464043E-2</v>
      </c>
      <c r="E112" s="56"/>
    </row>
    <row r="113" spans="1:5" x14ac:dyDescent="0.2">
      <c r="A113" s="54">
        <v>5126</v>
      </c>
      <c r="B113" s="51" t="s">
        <v>375</v>
      </c>
      <c r="C113" s="55">
        <v>1085769.1399999999</v>
      </c>
      <c r="D113" s="57">
        <f t="shared" si="0"/>
        <v>1.680408643279032E-2</v>
      </c>
      <c r="E113" s="56"/>
    </row>
    <row r="114" spans="1:5" x14ac:dyDescent="0.2">
      <c r="A114" s="54">
        <v>5127</v>
      </c>
      <c r="B114" s="51" t="s">
        <v>376</v>
      </c>
      <c r="C114" s="55">
        <v>461988.06</v>
      </c>
      <c r="D114" s="57">
        <f t="shared" si="0"/>
        <v>7.1500349431161047E-3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143253.99</v>
      </c>
      <c r="D116" s="57">
        <f t="shared" si="0"/>
        <v>2.2170941695783329E-3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22183468.209999997</v>
      </c>
      <c r="D117" s="57">
        <f t="shared" si="0"/>
        <v>0.34332613024891867</v>
      </c>
      <c r="E117" s="56"/>
    </row>
    <row r="118" spans="1:5" x14ac:dyDescent="0.2">
      <c r="A118" s="54">
        <v>5131</v>
      </c>
      <c r="B118" s="51" t="s">
        <v>380</v>
      </c>
      <c r="C118" s="55">
        <v>11014037.9</v>
      </c>
      <c r="D118" s="57">
        <f t="shared" si="0"/>
        <v>0.1704605869030579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3144653.57</v>
      </c>
      <c r="D120" s="57">
        <f t="shared" si="0"/>
        <v>4.8668753277941436E-2</v>
      </c>
      <c r="E120" s="56"/>
    </row>
    <row r="121" spans="1:5" x14ac:dyDescent="0.2">
      <c r="A121" s="54">
        <v>5134</v>
      </c>
      <c r="B121" s="51" t="s">
        <v>383</v>
      </c>
      <c r="C121" s="55">
        <v>728615.18</v>
      </c>
      <c r="D121" s="57">
        <f t="shared" si="0"/>
        <v>1.1276533850430747E-2</v>
      </c>
      <c r="E121" s="56"/>
    </row>
    <row r="122" spans="1:5" x14ac:dyDescent="0.2">
      <c r="A122" s="54">
        <v>5135</v>
      </c>
      <c r="B122" s="51" t="s">
        <v>384</v>
      </c>
      <c r="C122" s="55">
        <v>3375805.93</v>
      </c>
      <c r="D122" s="57">
        <f t="shared" si="0"/>
        <v>5.2246221170041837E-2</v>
      </c>
      <c r="E122" s="56"/>
    </row>
    <row r="123" spans="1:5" x14ac:dyDescent="0.2">
      <c r="A123" s="54">
        <v>5136</v>
      </c>
      <c r="B123" s="51" t="s">
        <v>385</v>
      </c>
      <c r="C123" s="55">
        <v>281598.33</v>
      </c>
      <c r="D123" s="57">
        <f t="shared" si="0"/>
        <v>4.3582033254780227E-3</v>
      </c>
      <c r="E123" s="56"/>
    </row>
    <row r="124" spans="1:5" x14ac:dyDescent="0.2">
      <c r="A124" s="54">
        <v>5137</v>
      </c>
      <c r="B124" s="51" t="s">
        <v>386</v>
      </c>
      <c r="C124" s="55">
        <v>103612.88</v>
      </c>
      <c r="D124" s="57">
        <f t="shared" si="0"/>
        <v>1.603581946591641E-3</v>
      </c>
      <c r="E124" s="56"/>
    </row>
    <row r="125" spans="1:5" x14ac:dyDescent="0.2">
      <c r="A125" s="54">
        <v>5138</v>
      </c>
      <c r="B125" s="51" t="s">
        <v>387</v>
      </c>
      <c r="C125" s="55">
        <v>257566.4</v>
      </c>
      <c r="D125" s="57">
        <f t="shared" si="0"/>
        <v>3.9862691693214316E-3</v>
      </c>
      <c r="E125" s="56"/>
    </row>
    <row r="126" spans="1:5" x14ac:dyDescent="0.2">
      <c r="A126" s="54">
        <v>5139</v>
      </c>
      <c r="B126" s="51" t="s">
        <v>388</v>
      </c>
      <c r="C126" s="55">
        <v>3277578.02</v>
      </c>
      <c r="D126" s="57">
        <f t="shared" si="0"/>
        <v>5.0725980606055696E-2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14764.15</v>
      </c>
      <c r="D127" s="57">
        <f t="shared" si="0"/>
        <v>2.2849981968236935E-4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14764.15</v>
      </c>
      <c r="D137" s="57">
        <f t="shared" si="0"/>
        <v>2.2849981968236935E-4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14764.15</v>
      </c>
      <c r="D140" s="57">
        <f t="shared" si="0"/>
        <v>2.2849981968236935E-4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7135012.1299999999</v>
      </c>
      <c r="D185" s="57">
        <f t="shared" si="1"/>
        <v>0.11042620029846067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7135012.1299999999</v>
      </c>
      <c r="D186" s="57">
        <f t="shared" si="1"/>
        <v>0.11042620029846067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1239958</v>
      </c>
      <c r="D190" s="57">
        <f t="shared" si="1"/>
        <v>1.9190415934118209E-2</v>
      </c>
      <c r="E190" s="56"/>
    </row>
    <row r="191" spans="1:5" x14ac:dyDescent="0.2">
      <c r="A191" s="54">
        <v>5515</v>
      </c>
      <c r="B191" s="51" t="s">
        <v>446</v>
      </c>
      <c r="C191" s="55">
        <v>5810547.5099999998</v>
      </c>
      <c r="D191" s="57">
        <f t="shared" si="1"/>
        <v>8.9927903624037978E-2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58421.71</v>
      </c>
      <c r="D193" s="57">
        <f t="shared" si="1"/>
        <v>9.0417329819432034E-4</v>
      </c>
      <c r="E193" s="56"/>
    </row>
    <row r="194" spans="1:5" x14ac:dyDescent="0.2">
      <c r="A194" s="54">
        <v>5518</v>
      </c>
      <c r="B194" s="51" t="s">
        <v>81</v>
      </c>
      <c r="C194" s="55">
        <v>26084.91</v>
      </c>
      <c r="D194" s="57">
        <f t="shared" si="1"/>
        <v>4.0370744211016776E-4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8" t="s">
        <v>672</v>
      </c>
      <c r="B1" s="178"/>
      <c r="C1" s="178"/>
      <c r="D1" s="27" t="s">
        <v>617</v>
      </c>
      <c r="E1" s="28">
        <v>2022</v>
      </c>
    </row>
    <row r="2" spans="1:5" ht="18.95" customHeight="1" x14ac:dyDescent="0.2">
      <c r="A2" s="178" t="s">
        <v>623</v>
      </c>
      <c r="B2" s="178"/>
      <c r="C2" s="178"/>
      <c r="D2" s="27" t="s">
        <v>618</v>
      </c>
      <c r="E2" s="28" t="s">
        <v>620</v>
      </c>
    </row>
    <row r="3" spans="1:5" ht="18.95" customHeight="1" x14ac:dyDescent="0.2">
      <c r="A3" s="178" t="s">
        <v>673</v>
      </c>
      <c r="B3" s="178"/>
      <c r="C3" s="178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101197741.76000001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17050350.100000001</v>
      </c>
    </row>
    <row r="15" spans="1:5" ht="10.15" x14ac:dyDescent="0.2">
      <c r="A15" s="33">
        <v>3220</v>
      </c>
      <c r="B15" s="29" t="s">
        <v>473</v>
      </c>
      <c r="C15" s="34">
        <v>91653744.129999995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0</v>
      </c>
    </row>
    <row r="29" spans="1:3" ht="10.15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8" t="s">
        <v>672</v>
      </c>
      <c r="B1" s="178"/>
      <c r="C1" s="178"/>
      <c r="D1" s="27" t="s">
        <v>617</v>
      </c>
      <c r="E1" s="28">
        <v>2022</v>
      </c>
    </row>
    <row r="2" spans="1:5" s="35" customFormat="1" ht="18.95" customHeight="1" x14ac:dyDescent="0.3">
      <c r="A2" s="178" t="s">
        <v>624</v>
      </c>
      <c r="B2" s="178"/>
      <c r="C2" s="178"/>
      <c r="D2" s="27" t="s">
        <v>618</v>
      </c>
      <c r="E2" s="28" t="s">
        <v>620</v>
      </c>
    </row>
    <row r="3" spans="1:5" s="35" customFormat="1" ht="18.95" customHeight="1" x14ac:dyDescent="0.3">
      <c r="A3" s="178" t="s">
        <v>673</v>
      </c>
      <c r="B3" s="178"/>
      <c r="C3" s="178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23000</v>
      </c>
      <c r="D8" s="34">
        <v>23000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64972811.109999999</v>
      </c>
      <c r="D10" s="34">
        <v>40077637.5</v>
      </c>
    </row>
    <row r="11" spans="1:5" ht="10.15" x14ac:dyDescent="0.2">
      <c r="A11" s="33">
        <v>1114</v>
      </c>
      <c r="B11" s="29" t="s">
        <v>197</v>
      </c>
      <c r="C11" s="34">
        <v>223160</v>
      </c>
      <c r="D11" s="34">
        <v>5897152.2199999997</v>
      </c>
    </row>
    <row r="12" spans="1:5" x14ac:dyDescent="0.2">
      <c r="A12" s="33">
        <v>1115</v>
      </c>
      <c r="B12" s="29" t="s">
        <v>198</v>
      </c>
      <c r="C12" s="34">
        <v>1570431.59</v>
      </c>
      <c r="D12" s="34">
        <v>1478434.42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106387.78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66789402.700000003</v>
      </c>
      <c r="D15" s="135">
        <f>SUM(D8:D14)</f>
        <v>47582611.920000002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3752760.19</v>
      </c>
      <c r="D20" s="135">
        <f>SUM(D21:D27)</f>
        <v>3752760.19</v>
      </c>
      <c r="E20" s="130"/>
    </row>
    <row r="21" spans="1:5" ht="10.15" x14ac:dyDescent="0.2">
      <c r="A21" s="33">
        <v>1231</v>
      </c>
      <c r="B21" s="29" t="s">
        <v>231</v>
      </c>
      <c r="C21" s="34">
        <v>300000</v>
      </c>
      <c r="D21" s="132">
        <v>300000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3452760.19</v>
      </c>
      <c r="D25" s="132">
        <v>3452760.19</v>
      </c>
      <c r="E25" s="130"/>
    </row>
    <row r="26" spans="1:5" ht="10.1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1614720.7000000002</v>
      </c>
      <c r="D28" s="135">
        <f>SUM(D29:D36)</f>
        <v>1614720.7000000002</v>
      </c>
      <c r="E28" s="130"/>
    </row>
    <row r="29" spans="1:5" x14ac:dyDescent="0.2">
      <c r="A29" s="33">
        <v>1241</v>
      </c>
      <c r="B29" s="29" t="s">
        <v>239</v>
      </c>
      <c r="C29" s="34">
        <v>68286.75</v>
      </c>
      <c r="D29" s="132">
        <v>68286.75</v>
      </c>
      <c r="E29" s="130"/>
    </row>
    <row r="30" spans="1:5" ht="10.15" x14ac:dyDescent="0.2">
      <c r="A30" s="33">
        <v>1242</v>
      </c>
      <c r="B30" s="29" t="s">
        <v>240</v>
      </c>
      <c r="C30" s="34">
        <v>21119.83</v>
      </c>
      <c r="D30" s="132">
        <v>21119.83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1525314.12</v>
      </c>
      <c r="D34" s="132">
        <v>1525314.12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9208</v>
      </c>
      <c r="D37" s="135">
        <f>SUM(D38:D42)</f>
        <v>9208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9208</v>
      </c>
      <c r="D41" s="132">
        <v>9208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5376688.8900000006</v>
      </c>
      <c r="D43" s="135">
        <f>D20+D28+D37</f>
        <v>5376688.8900000006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17050350.100000001</v>
      </c>
      <c r="D47" s="135">
        <v>12898405.380000001</v>
      </c>
    </row>
    <row r="48" spans="1:5" x14ac:dyDescent="0.2">
      <c r="A48" s="131"/>
      <c r="B48" s="136" t="s">
        <v>629</v>
      </c>
      <c r="C48" s="135">
        <f>C51+C63+C95+C98+C49</f>
        <v>7718441.6099999994</v>
      </c>
      <c r="D48" s="135">
        <f>D51+D63+D95+D98+D49</f>
        <v>508288.55000000005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7135012.1299999999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7135012.1299999999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1239958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5810547.5099999998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58421.71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26084.91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583429.48</v>
      </c>
      <c r="D98" s="135">
        <f>SUM(D99:D103)</f>
        <v>508288.55000000005</v>
      </c>
    </row>
    <row r="99" spans="1:4" x14ac:dyDescent="0.2">
      <c r="A99" s="131">
        <v>2111</v>
      </c>
      <c r="B99" s="130" t="s">
        <v>643</v>
      </c>
      <c r="C99" s="132">
        <v>482264.93</v>
      </c>
      <c r="D99" s="132">
        <v>437415.2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101164.55</v>
      </c>
      <c r="D101" s="132">
        <v>70873.350000000006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24768791.710000001</v>
      </c>
      <c r="D126" s="135">
        <f>D47+D48+D104-D110-D113</f>
        <v>13406693.930000002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2023-01-23T15:40:05Z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